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theme/theme1.xml" ContentType="application/vnd.openxmlformats-officedocument.theme+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R８年度 試算表" sheetId="1" state="visible" r:id="rId3"/>
  </sheets>
  <definedNames>
    <definedName function="false" hidden="false" localSheetId="0" name="_xlnm.Print_Area" vbProcedure="false">'R８年度 試算表'!$A$1:$H$109</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N22-NENKIN01</author>
  </authors>
  <commentList>
    <comment ref="E14" authorId="0">
      <text>
        <r>
          <rPr>
            <sz val="10"/>
            <rFont val="游ゴシック"/>
            <family val="2"/>
            <charset val="128"/>
          </rPr>
          <t xml:space="preserve">収入金額ではなく、所得金額を入力してください。
</t>
        </r>
        <r>
          <rPr>
            <sz val="11"/>
            <color rgb="FF000000"/>
            <rFont val="MS P ゴシック"/>
            <family val="3"/>
            <charset val="128"/>
          </rPr>
          <t xml:space="preserve">①給与収入のみの方は、給与収入から給与所得控除額を引いた金額を入力。
　 （社会保険料・配偶者控除等の各種控除は引きません。）
　 （源泉徴収票の「給与所得控除後の金額」を入力。）
②年金収入のみの方は、年金収入から公的年金等控除額を引いた金額を入力。
　 （社会保険料・配偶者控除等の各種控除は引きません。）
③給与収入と年金収入のどちらもある方で、両方の所得の合算額が10万円を超える方は、給与所得から次の調整控除額を差し引いた後の合算額を入力。
調整控除額＝｛ 給与所得額(10万円超の場合は10万円) ＋ 年金所得額(10万円超の場合は10万円) ｝－10万円
④雑所得や営業所得、譲渡一時所得、譲渡（分離）所得がある方はそのまま入力。上記①②③のいずれかがあれば合算額を入力。
※確定申告をされている方は、確定申告書Ａの「⑧（所得金額）合計」または確定申告書Ｂの「⑫（所得金額）合計」に記載されている金額を入力してください。
※その他、譲渡（分離）所得があれば、合算してください。
【譲渡（分離）所得の特別控除額がある場合はお問合せください。】</t>
        </r>
      </text>
    </comment>
    <comment ref="F14" authorId="0">
      <text>
        <r>
          <rPr>
            <sz val="11"/>
            <rFont val="游ゴシック"/>
            <family val="2"/>
            <charset val="128"/>
          </rPr>
          <t xml:space="preserve">所得の世帯合計額（擬制世帯主分を含む）が一定以下であれば均等割・平等割が軽減されます。
①65歳以上の方で公的年金所得がある方は、公的年金所得から最大</t>
        </r>
        <r>
          <rPr>
            <sz val="11"/>
            <rFont val="Arial"/>
            <family val="2"/>
            <charset val="128"/>
          </rPr>
          <t xml:space="preserve">15</t>
        </r>
        <r>
          <rPr>
            <sz val="11"/>
            <rFont val="游ゴシック"/>
            <family val="2"/>
            <charset val="128"/>
          </rPr>
          <t xml:space="preserve">万円を差し引いた総所得金額を入力。
②専従者控除がある方は、専従者控除額を加算した総所得金額を入力。
③専従者給与所得がある方は、専従者給与所得を総所得金額から除いた総所得金額を入力。
④純損失、雑損失、居住用財産繰越損失がある方は、総所得から損失額を除いた総所得金額を入力。
⑤上記のいずれも該当しない場合、前年の総所得金額をそのまま入力。
※未就学児（</t>
        </r>
        <r>
          <rPr>
            <sz val="11"/>
            <rFont val="Arial"/>
            <family val="2"/>
            <charset val="128"/>
          </rPr>
          <t xml:space="preserve">0</t>
        </r>
        <r>
          <rPr>
            <sz val="11"/>
            <rFont val="游ゴシック"/>
            <family val="2"/>
            <charset val="128"/>
          </rPr>
          <t xml:space="preserve">歳から年度内に</t>
        </r>
        <r>
          <rPr>
            <sz val="11"/>
            <rFont val="Arial"/>
            <family val="2"/>
            <charset val="128"/>
          </rPr>
          <t xml:space="preserve">6</t>
        </r>
        <r>
          <rPr>
            <sz val="11"/>
            <rFont val="游ゴシック"/>
            <family val="2"/>
            <charset val="128"/>
          </rPr>
          <t xml:space="preserve">歳になる方）について、均等割が</t>
        </r>
        <r>
          <rPr>
            <sz val="11"/>
            <rFont val="Arial"/>
            <family val="2"/>
            <charset val="128"/>
          </rPr>
          <t xml:space="preserve">5</t>
        </r>
        <r>
          <rPr>
            <sz val="11"/>
            <rFont val="游ゴシック"/>
            <family val="2"/>
            <charset val="128"/>
          </rPr>
          <t xml:space="preserve">割軽減されます。
※国保税の軽減は、上記以外にも、後期高齢者医療制度に伴う緩和措置があります。下記に当てはまる場合はさらなる軽減がかかる場合がありますので、お問い合わせください。
・社会保険に被保険者本人の被扶養者として加入していた６５歳以上の方が、本人が後期高齢者医療制度に移行することで社会保険を脱退し、国保に加入することになった。
・世帯にかつて国保加入者が２人以上いたが、国保加入者が後期高齢者医療制度へ移行したことにより国保加入者が１人になったことがある。</t>
        </r>
      </text>
    </comment>
  </commentList>
</comments>
</file>

<file path=xl/sharedStrings.xml><?xml version="1.0" encoding="utf-8"?>
<sst xmlns="http://schemas.openxmlformats.org/spreadsheetml/2006/main" count="164" uniqueCount="86">
  <si>
    <t xml:space="preserve">令和８年度 国民健康保険税額試算表</t>
  </si>
  <si>
    <t xml:space="preserve">必ずお読みください</t>
  </si>
  <si>
    <t xml:space="preserve">◇ 以下の試算表は、国民健康保険税の課税方法を簡単に示したものであり、概算です。実際に通知される課税額とは異なる場合がありますので、あらかじめご了承ください。</t>
  </si>
  <si>
    <t xml:space="preserve">◇ 保険税の納期は原則として年10回ですが、届出月により異なるため、１回あたりの金額は１か月分の保険税額にはなりません。</t>
  </si>
  <si>
    <t xml:space="preserve">：入力する欄</t>
  </si>
  <si>
    <t xml:space="preserve">：試算結果</t>
  </si>
  <si>
    <t xml:space="preserve">【加入者情報入力欄】</t>
  </si>
  <si>
    <t xml:space="preserve">　（単位：円）</t>
  </si>
  <si>
    <t xml:space="preserve">介護分自動計算</t>
  </si>
  <si>
    <t xml:space="preserve">加入する者</t>
  </si>
  <si>
    <t xml:space="preserve">年齢</t>
  </si>
  <si>
    <r>
      <rPr>
        <b val="true"/>
        <sz val="11"/>
        <color rgb="FF000000"/>
        <rFont val="平成角ゴシック"/>
        <family val="3"/>
        <charset val="128"/>
      </rPr>
      <t xml:space="preserve">前年の</t>
    </r>
    <r>
      <rPr>
        <b val="true"/>
        <sz val="11"/>
        <color rgb="FFFF0000"/>
        <rFont val="平成角ゴシック"/>
        <family val="3"/>
        <charset val="128"/>
      </rPr>
      <t xml:space="preserve">総所得</t>
    </r>
    <r>
      <rPr>
        <b val="true"/>
        <sz val="11"/>
        <color rgb="FF000000"/>
        <rFont val="平成角ゴシック"/>
        <family val="3"/>
        <charset val="128"/>
      </rPr>
      <t xml:space="preserve">金額</t>
    </r>
  </si>
  <si>
    <r>
      <rPr>
        <b val="true"/>
        <sz val="11"/>
        <color rgb="FF000000"/>
        <rFont val="平成角ゴシック"/>
        <family val="3"/>
        <charset val="128"/>
      </rPr>
      <t xml:space="preserve">軽減判定所得
</t>
    </r>
    <r>
      <rPr>
        <sz val="10"/>
        <color rgb="FFFF0000"/>
        <rFont val="平成角ゴシック"/>
        <family val="3"/>
        <charset val="128"/>
      </rPr>
      <t xml:space="preserve">必ず入力ください</t>
    </r>
  </si>
  <si>
    <t xml:space="preserve">所得に給与所得または年金所得が含まれる</t>
  </si>
  <si>
    <r>
      <rPr>
        <b val="true"/>
        <sz val="11"/>
        <color rgb="FF000000"/>
        <rFont val="平成角ゴシック"/>
        <family val="3"/>
        <charset val="128"/>
      </rPr>
      <t xml:space="preserve">基準総所得金額
</t>
    </r>
    <r>
      <rPr>
        <sz val="10"/>
        <color rgb="FF000000"/>
        <rFont val="平成角ゴシック"/>
        <family val="3"/>
        <charset val="128"/>
      </rPr>
      <t xml:space="preserve">(控除前所得－基礎控除）</t>
    </r>
  </si>
  <si>
    <t xml:space="preserve">基準総所得金額(控除前所得－基礎控除）</t>
  </si>
  <si>
    <t xml:space="preserve">資産</t>
  </si>
  <si>
    <t xml:space="preserve">介護
均等</t>
  </si>
  <si>
    <t xml:space="preserve">給与所得者等</t>
  </si>
  <si>
    <t xml:space="preserve">未就学児</t>
  </si>
  <si>
    <t xml:space="preserve">18歳以上 
均等</t>
  </si>
  <si>
    <t xml:space="preserve">未就学児以外</t>
  </si>
  <si>
    <t xml:space="preserve">加入者数</t>
  </si>
  <si>
    <t xml:space="preserve">加入者Ａ</t>
  </si>
  <si>
    <t xml:space="preserve">加入者Ｂ</t>
  </si>
  <si>
    <t xml:space="preserve">加入者Ｃ</t>
  </si>
  <si>
    <t xml:space="preserve">加入者Ｄ</t>
  </si>
  <si>
    <t xml:space="preserve">加入者Ｅ</t>
  </si>
  <si>
    <t xml:space="preserve">加入者Ｆ</t>
  </si>
  <si>
    <t xml:space="preserve">加入者Ｇ</t>
  </si>
  <si>
    <r>
      <rPr>
        <b val="true"/>
        <sz val="14"/>
        <color rgb="FF000000"/>
        <rFont val="平成角ゴシック"/>
        <family val="3"/>
        <charset val="128"/>
      </rPr>
      <t xml:space="preserve">【擬制世帯主（加入者でない世帯主）情報入力欄】 </t>
    </r>
    <r>
      <rPr>
        <sz val="11"/>
        <color rgb="FF000000"/>
        <rFont val="平成角ゴシック"/>
        <family val="3"/>
        <charset val="128"/>
      </rPr>
      <t xml:space="preserve">※ いる場合のみ入力してください。</t>
    </r>
  </si>
  <si>
    <t xml:space="preserve">擬制世帯主</t>
  </si>
  <si>
    <t xml:space="preserve">軽減判定所得</t>
  </si>
  <si>
    <t xml:space="preserve">軽減判定所得額合計</t>
  </si>
  <si>
    <t xml:space="preserve">擬制世帯主Ｘ</t>
  </si>
  <si>
    <t xml:space="preserve">◎ 国民健康保険税は、医療給付費分・支援金分・介護納付金分の合計額となります。</t>
  </si>
  <si>
    <t xml:space="preserve">（１） 医療給付費分</t>
  </si>
  <si>
    <t xml:space="preserve">軽減判定</t>
  </si>
  <si>
    <t xml:space="preserve">　①所得割</t>
  </si>
  <si>
    <t xml:space="preserve">＋</t>
  </si>
  <si>
    <t xml:space="preserve">（</t>
  </si>
  <si>
    <t xml:space="preserve">×</t>
  </si>
  <si>
    <t xml:space="preserve">人） ＋ （</t>
  </si>
  <si>
    <t xml:space="preserve">人）</t>
  </si>
  <si>
    <t xml:space="preserve">＝</t>
  </si>
  <si>
    <r>
      <rPr>
        <sz val="12"/>
        <rFont val="ＭＳ Ｐゴシック"/>
        <family val="3"/>
        <charset val="128"/>
      </rPr>
      <t xml:space="preserve">円以下の所得の場合、</t>
    </r>
    <r>
      <rPr>
        <sz val="12"/>
        <color rgb="FFC00000"/>
        <rFont val="ＭＳ Ｐゴシック"/>
        <family val="3"/>
        <charset val="128"/>
      </rPr>
      <t xml:space="preserve">７割軽減</t>
    </r>
    <r>
      <rPr>
        <sz val="12"/>
        <rFont val="ＭＳ Ｐゴシック"/>
        <family val="3"/>
        <charset val="128"/>
      </rPr>
      <t xml:space="preserve">対象</t>
    </r>
  </si>
  <si>
    <t xml:space="preserve">基準総所得金額　計</t>
  </si>
  <si>
    <r>
      <rPr>
        <sz val="12"/>
        <rFont val="ＭＳ Ｐゴシック"/>
        <family val="3"/>
        <charset val="128"/>
      </rPr>
      <t xml:space="preserve">円以下の所得の場合、</t>
    </r>
    <r>
      <rPr>
        <sz val="12"/>
        <color rgb="FFC00000"/>
        <rFont val="ＭＳ Ｐゴシック"/>
        <family val="3"/>
        <charset val="128"/>
      </rPr>
      <t xml:space="preserve">５割軽減</t>
    </r>
    <r>
      <rPr>
        <sz val="12"/>
        <rFont val="ＭＳ Ｐゴシック"/>
        <family val="3"/>
        <charset val="128"/>
      </rPr>
      <t xml:space="preserve">対象</t>
    </r>
  </si>
  <si>
    <r>
      <rPr>
        <sz val="12"/>
        <rFont val="平成角ゴシック"/>
        <family val="3"/>
        <charset val="128"/>
      </rPr>
      <t xml:space="preserve">円×</t>
    </r>
    <r>
      <rPr>
        <b val="true"/>
        <u val="single"/>
        <sz val="12"/>
        <rFont val="平成角ゴシック"/>
        <family val="3"/>
        <charset val="128"/>
      </rPr>
      <t xml:space="preserve">７．５％</t>
    </r>
    <r>
      <rPr>
        <b val="true"/>
        <sz val="12"/>
        <rFont val="平成角ゴシック"/>
        <family val="3"/>
        <charset val="128"/>
      </rPr>
      <t xml:space="preserve">　 </t>
    </r>
  </si>
  <si>
    <t xml:space="preserve">         ＝</t>
  </si>
  <si>
    <t xml:space="preserve">　　円</t>
  </si>
  <si>
    <r>
      <rPr>
        <sz val="12"/>
        <rFont val="ＭＳ Ｐゴシック"/>
        <family val="3"/>
        <charset val="128"/>
      </rPr>
      <t xml:space="preserve">円以下の所得の場合、</t>
    </r>
    <r>
      <rPr>
        <sz val="12"/>
        <color rgb="FFC00000"/>
        <rFont val="ＭＳ Ｐゴシック"/>
        <family val="3"/>
        <charset val="128"/>
      </rPr>
      <t xml:space="preserve">２割軽減</t>
    </r>
    <r>
      <rPr>
        <sz val="12"/>
        <rFont val="ＭＳ Ｐゴシック"/>
        <family val="3"/>
        <charset val="128"/>
      </rPr>
      <t xml:space="preserve">対象</t>
    </r>
  </si>
  <si>
    <t xml:space="preserve">　②均等割</t>
  </si>
  <si>
    <t xml:space="preserve">加入人数</t>
  </si>
  <si>
    <r>
      <rPr>
        <b val="true"/>
        <u val="single"/>
        <sz val="11"/>
        <rFont val="平成角ゴシック"/>
        <family val="3"/>
        <charset val="128"/>
      </rPr>
      <t xml:space="preserve">２７，１００円</t>
    </r>
    <r>
      <rPr>
        <sz val="11"/>
        <rFont val="平成角ゴシック"/>
        <family val="3"/>
        <charset val="128"/>
      </rPr>
      <t xml:space="preserve">  ×</t>
    </r>
  </si>
  <si>
    <t xml:space="preserve">人</t>
  </si>
  <si>
    <t xml:space="preserve">　③平等割</t>
  </si>
  <si>
    <r>
      <rPr>
        <sz val="11"/>
        <rFont val="平成角ゴシック"/>
        <family val="3"/>
        <charset val="128"/>
      </rPr>
      <t xml:space="preserve">１世帯あたり</t>
    </r>
    <r>
      <rPr>
        <b val="true"/>
        <u val="single"/>
        <sz val="11"/>
        <rFont val="平成角ゴシック"/>
        <family val="3"/>
        <charset val="128"/>
      </rPr>
      <t xml:space="preserve"> ２４，１００</t>
    </r>
    <r>
      <rPr>
        <u val="single"/>
        <sz val="11"/>
        <rFont val="平成角ゴシック"/>
        <family val="3"/>
        <charset val="128"/>
      </rPr>
      <t xml:space="preserve"> </t>
    </r>
    <r>
      <rPr>
        <b val="true"/>
        <u val="single"/>
        <sz val="11"/>
        <rFont val="平成角ゴシック"/>
        <family val="3"/>
        <charset val="128"/>
      </rPr>
      <t xml:space="preserve">円</t>
    </r>
  </si>
  <si>
    <t xml:space="preserve"> </t>
  </si>
  <si>
    <t xml:space="preserve">　②・③　軽減</t>
  </si>
  <si>
    <t xml:space="preserve">割軽減　　→</t>
  </si>
  <si>
    <t xml:space="preserve">　　円　軽減</t>
  </si>
  <si>
    <t xml:space="preserve">↓百円未満切捨て</t>
  </si>
  <si>
    <t xml:space="preserve">医療分　 計　Ａ </t>
  </si>
  <si>
    <t xml:space="preserve">※課税限度額…670,000円</t>
  </si>
  <si>
    <t xml:space="preserve">（２） 支援金分</t>
  </si>
  <si>
    <r>
      <rPr>
        <sz val="12"/>
        <rFont val="平成角ゴシック"/>
        <family val="3"/>
        <charset val="128"/>
      </rPr>
      <t xml:space="preserve">円×</t>
    </r>
    <r>
      <rPr>
        <b val="true"/>
        <u val="single"/>
        <sz val="12"/>
        <rFont val="平成角ゴシック"/>
        <family val="3"/>
        <charset val="128"/>
      </rPr>
      <t xml:space="preserve">３．０％</t>
    </r>
    <r>
      <rPr>
        <b val="true"/>
        <sz val="12"/>
        <rFont val="平成角ゴシック"/>
        <family val="3"/>
        <charset val="128"/>
      </rPr>
      <t xml:space="preserve">　 </t>
    </r>
  </si>
  <si>
    <r>
      <rPr>
        <b val="true"/>
        <u val="single"/>
        <sz val="11"/>
        <rFont val="平成角ゴシック"/>
        <family val="3"/>
        <charset val="128"/>
      </rPr>
      <t xml:space="preserve">１１，０００円</t>
    </r>
    <r>
      <rPr>
        <sz val="11"/>
        <rFont val="平成角ゴシック"/>
        <family val="3"/>
        <charset val="128"/>
      </rPr>
      <t xml:space="preserve">  ×</t>
    </r>
  </si>
  <si>
    <r>
      <rPr>
        <sz val="11"/>
        <rFont val="平成角ゴシック"/>
        <family val="3"/>
        <charset val="128"/>
      </rPr>
      <t xml:space="preserve">１世帯あたり  </t>
    </r>
    <r>
      <rPr>
        <b val="true"/>
        <u val="single"/>
        <sz val="11"/>
        <rFont val="平成角ゴシック"/>
        <family val="3"/>
        <charset val="128"/>
      </rPr>
      <t xml:space="preserve">９，０００円</t>
    </r>
  </si>
  <si>
    <t xml:space="preserve">支援金分 計　Ｂ </t>
  </si>
  <si>
    <t xml:space="preserve">※課税限度額…260,000円</t>
  </si>
  <si>
    <r>
      <rPr>
        <b val="true"/>
        <sz val="11"/>
        <rFont val="平成角ゴシック"/>
        <family val="3"/>
        <charset val="128"/>
      </rPr>
      <t xml:space="preserve">（３） 介護納付金分 </t>
    </r>
    <r>
      <rPr>
        <sz val="10"/>
        <color rgb="FFFF0000"/>
        <rFont val="平成角ゴシック"/>
        <family val="3"/>
        <charset val="128"/>
      </rPr>
      <t xml:space="preserve">（40歳以上65歳未満の方のみ）</t>
    </r>
  </si>
  <si>
    <r>
      <rPr>
        <sz val="12"/>
        <rFont val="平成角ゴシック"/>
        <family val="3"/>
        <charset val="128"/>
      </rPr>
      <t xml:space="preserve">円×</t>
    </r>
    <r>
      <rPr>
        <b val="true"/>
        <u val="single"/>
        <sz val="12"/>
        <rFont val="平成角ゴシック"/>
        <family val="3"/>
        <charset val="128"/>
      </rPr>
      <t xml:space="preserve">２．６５％</t>
    </r>
    <r>
      <rPr>
        <b val="true"/>
        <sz val="12"/>
        <rFont val="平成角ゴシック"/>
        <family val="3"/>
        <charset val="128"/>
      </rPr>
      <t xml:space="preserve">　</t>
    </r>
  </si>
  <si>
    <r>
      <rPr>
        <b val="true"/>
        <u val="single"/>
        <sz val="11"/>
        <rFont val="平成角ゴシック"/>
        <family val="3"/>
        <charset val="128"/>
      </rPr>
      <t xml:space="preserve">１１，５００円</t>
    </r>
    <r>
      <rPr>
        <b val="true"/>
        <sz val="11"/>
        <rFont val="平成角ゴシック"/>
        <family val="3"/>
        <charset val="128"/>
      </rPr>
      <t xml:space="preserve"> </t>
    </r>
    <r>
      <rPr>
        <sz val="11"/>
        <rFont val="平成角ゴシック"/>
        <family val="3"/>
        <charset val="128"/>
      </rPr>
      <t xml:space="preserve">×</t>
    </r>
  </si>
  <si>
    <r>
      <rPr>
        <sz val="11"/>
        <rFont val="平成角ゴシック"/>
        <family val="3"/>
        <charset val="128"/>
      </rPr>
      <t xml:space="preserve">１世帯あたり </t>
    </r>
    <r>
      <rPr>
        <b val="true"/>
        <u val="single"/>
        <sz val="11"/>
        <rFont val="平成角ゴシック"/>
        <family val="3"/>
        <charset val="128"/>
      </rPr>
      <t xml:space="preserve"> １０，０００円</t>
    </r>
  </si>
  <si>
    <t xml:space="preserve">介護分　 計　Ｃ </t>
  </si>
  <si>
    <t xml:space="preserve">※課税限度額…170,000円</t>
  </si>
  <si>
    <r>
      <rPr>
        <b val="true"/>
        <sz val="11"/>
        <rFont val="平成角ゴシック"/>
        <family val="3"/>
        <charset val="128"/>
      </rPr>
      <t xml:space="preserve">（４） 子ども・子育て支援金分 </t>
    </r>
    <r>
      <rPr>
        <sz val="10"/>
        <color rgb="FFFF0000"/>
        <rFont val="平成角ゴシック"/>
        <family val="3"/>
        <charset val="128"/>
      </rPr>
      <t xml:space="preserve">（均等割は18歳以上の方のみ）</t>
    </r>
  </si>
  <si>
    <r>
      <rPr>
        <sz val="12"/>
        <rFont val="平成角ゴシック"/>
        <family val="3"/>
        <charset val="128"/>
      </rPr>
      <t xml:space="preserve">円×</t>
    </r>
    <r>
      <rPr>
        <b val="true"/>
        <u val="single"/>
        <sz val="12"/>
        <rFont val="平成角ゴシック"/>
        <family val="3"/>
        <charset val="128"/>
      </rPr>
      <t xml:space="preserve">０．３％　</t>
    </r>
  </si>
  <si>
    <r>
      <rPr>
        <b val="true"/>
        <u val="single"/>
        <sz val="11"/>
        <rFont val="平成角ゴシック"/>
        <family val="3"/>
        <charset val="128"/>
      </rPr>
      <t xml:space="preserve">１，１８３円</t>
    </r>
    <r>
      <rPr>
        <b val="true"/>
        <sz val="11"/>
        <rFont val="平成角ゴシック"/>
        <family val="3"/>
        <charset val="128"/>
      </rPr>
      <t xml:space="preserve"> </t>
    </r>
    <r>
      <rPr>
        <sz val="11"/>
        <rFont val="平成角ゴシック"/>
        <family val="3"/>
        <charset val="128"/>
      </rPr>
      <t xml:space="preserve">×</t>
    </r>
  </si>
  <si>
    <r>
      <rPr>
        <sz val="11"/>
        <rFont val="平成角ゴシック"/>
        <family val="3"/>
        <charset val="128"/>
      </rPr>
      <t xml:space="preserve">１世帯あたり </t>
    </r>
    <r>
      <rPr>
        <b val="true"/>
        <u val="single"/>
        <sz val="11"/>
        <rFont val="平成角ゴシック"/>
        <family val="3"/>
        <charset val="128"/>
      </rPr>
      <t xml:space="preserve"> ９７４円</t>
    </r>
  </si>
  <si>
    <t xml:space="preserve">子ども・子育て支援金分　 計　Ⅾ </t>
  </si>
  <si>
    <t xml:space="preserve">※課税限度額…30,000円</t>
  </si>
  <si>
    <t xml:space="preserve">        国民健康保険税額(12か月分） Ａ+Ｂ+Ｃ+Ⅾ＝</t>
  </si>
  <si>
    <t xml:space="preserve">        国民健康保険税額(１か月分）   　　　≒</t>
  </si>
  <si>
    <t xml:space="preserve">問い合わせ先　　　　名取市 健康福祉部 保険年金課 国民健康保険係　　　TEL　022-724-7104</t>
  </si>
</sst>
</file>

<file path=xl/styles.xml><?xml version="1.0" encoding="utf-8"?>
<styleSheet xmlns="http://schemas.openxmlformats.org/spreadsheetml/2006/main">
  <numFmts count="5">
    <numFmt numFmtId="164" formatCode="General"/>
    <numFmt numFmtId="165" formatCode="#,##0;[RED]\-#,##0"/>
    <numFmt numFmtId="166" formatCode="yyyy/mm/dd"/>
    <numFmt numFmtId="167" formatCode="#,##0_);\(#,##0\)"/>
    <numFmt numFmtId="168" formatCode="#,##0"/>
  </numFmts>
  <fonts count="43">
    <font>
      <sz val="11"/>
      <color theme="1"/>
      <name val="ＭＳ Ｐゴシック"/>
      <family val="2"/>
      <charset val="128"/>
    </font>
    <font>
      <sz val="10"/>
      <name val="Arial"/>
      <family val="0"/>
      <charset val="128"/>
    </font>
    <font>
      <sz val="10"/>
      <name val="Arial"/>
      <family val="0"/>
      <charset val="128"/>
    </font>
    <font>
      <sz val="10"/>
      <name val="Arial"/>
      <family val="0"/>
      <charset val="128"/>
    </font>
    <font>
      <sz val="11"/>
      <name val="ＭＳ Ｐゴシック"/>
      <family val="3"/>
      <charset val="128"/>
    </font>
    <font>
      <sz val="12"/>
      <name val="ＭＳ Ｐゴシック"/>
      <family val="3"/>
      <charset val="128"/>
    </font>
    <font>
      <b val="true"/>
      <sz val="16"/>
      <name val="ＭＳ ゴシック"/>
      <family val="3"/>
      <charset val="128"/>
    </font>
    <font>
      <sz val="9"/>
      <name val="ＭＳ Ｐゴシック"/>
      <family val="3"/>
      <charset val="128"/>
    </font>
    <font>
      <b val="true"/>
      <sz val="12"/>
      <name val="ＭＳ ゴシック"/>
      <family val="3"/>
      <charset val="128"/>
    </font>
    <font>
      <b val="true"/>
      <sz val="12"/>
      <color rgb="FFFF0000"/>
      <name val="ＭＳ Ｐゴシック"/>
      <family val="3"/>
      <charset val="128"/>
    </font>
    <font>
      <b val="true"/>
      <sz val="12"/>
      <color rgb="FFFF0000"/>
      <name val="ＭＳ ゴシック"/>
      <family val="3"/>
      <charset val="128"/>
    </font>
    <font>
      <sz val="11"/>
      <color rgb="FFFF0000"/>
      <name val="ＭＳ Ｐゴシック"/>
      <family val="3"/>
      <charset val="128"/>
    </font>
    <font>
      <sz val="12"/>
      <color rgb="FFFF0000"/>
      <name val="ＭＳ Ｐゴシック"/>
      <family val="3"/>
      <charset val="128"/>
    </font>
    <font>
      <b val="true"/>
      <sz val="14"/>
      <color rgb="FF000000"/>
      <name val="平成角ゴシック"/>
      <family val="3"/>
      <charset val="128"/>
    </font>
    <font>
      <sz val="14"/>
      <name val="ＭＳ Ｐゴシック"/>
      <family val="3"/>
      <charset val="128"/>
    </font>
    <font>
      <sz val="14"/>
      <color theme="1"/>
      <name val="ＭＳ Ｐゴシック"/>
      <family val="2"/>
      <charset val="128"/>
    </font>
    <font>
      <b val="true"/>
      <sz val="11"/>
      <color rgb="FF000000"/>
      <name val="平成角ゴシック"/>
      <family val="3"/>
      <charset val="128"/>
    </font>
    <font>
      <b val="true"/>
      <sz val="11"/>
      <color rgb="FF000000"/>
      <name val="HG丸ｺﾞｼｯｸM-PRO"/>
      <family val="3"/>
      <charset val="128"/>
    </font>
    <font>
      <b val="true"/>
      <sz val="11"/>
      <color rgb="FFFF0000"/>
      <name val="平成角ゴシック"/>
      <family val="3"/>
      <charset val="128"/>
    </font>
    <font>
      <sz val="10"/>
      <color rgb="FFFF0000"/>
      <name val="平成角ゴシック"/>
      <family val="3"/>
      <charset val="128"/>
    </font>
    <font>
      <sz val="10.5"/>
      <color rgb="FF000000"/>
      <name val="平成角ゴシック"/>
      <family val="3"/>
      <charset val="128"/>
    </font>
    <font>
      <sz val="10"/>
      <color rgb="FF000000"/>
      <name val="平成角ゴシック"/>
      <family val="3"/>
      <charset val="128"/>
    </font>
    <font>
      <b val="true"/>
      <sz val="10"/>
      <color rgb="FF000000"/>
      <name val="HG丸ｺﾞｼｯｸM-PRO"/>
      <family val="3"/>
      <charset val="128"/>
    </font>
    <font>
      <b val="true"/>
      <sz val="11"/>
      <name val="ＭＳ Ｐゴシック"/>
      <family val="3"/>
      <charset val="128"/>
    </font>
    <font>
      <b val="true"/>
      <sz val="11"/>
      <color rgb="FF000000"/>
      <name val="ＭＳ Ｐゴシック"/>
      <family val="3"/>
      <charset val="128"/>
    </font>
    <font>
      <sz val="11"/>
      <name val="平成角ゴシック"/>
      <family val="3"/>
      <charset val="128"/>
    </font>
    <font>
      <sz val="11"/>
      <color rgb="FF000000"/>
      <name val="平成角ゴシック"/>
      <family val="3"/>
      <charset val="128"/>
    </font>
    <font>
      <b val="true"/>
      <sz val="10"/>
      <color rgb="FF000000"/>
      <name val="平成角ゴシック"/>
      <family val="3"/>
      <charset val="128"/>
    </font>
    <font>
      <sz val="12"/>
      <name val="平成角ゴシック"/>
      <family val="3"/>
      <charset val="128"/>
    </font>
    <font>
      <b val="true"/>
      <sz val="11"/>
      <name val="平成角ゴシック"/>
      <family val="3"/>
      <charset val="128"/>
    </font>
    <font>
      <b val="true"/>
      <sz val="12"/>
      <name val="平成角ゴシック"/>
      <family val="3"/>
      <charset val="128"/>
    </font>
    <font>
      <b val="true"/>
      <sz val="10"/>
      <name val="平成角ゴシック"/>
      <family val="3"/>
      <charset val="128"/>
    </font>
    <font>
      <b val="true"/>
      <sz val="12"/>
      <color theme="1"/>
      <name val="ＭＳ Ｐゴシック"/>
      <family val="3"/>
      <charset val="128"/>
    </font>
    <font>
      <sz val="12"/>
      <color rgb="FFC00000"/>
      <name val="ＭＳ Ｐゴシック"/>
      <family val="3"/>
      <charset val="128"/>
    </font>
    <font>
      <sz val="9"/>
      <name val="平成角ゴシック"/>
      <family val="3"/>
      <charset val="128"/>
    </font>
    <font>
      <b val="true"/>
      <u val="single"/>
      <sz val="12"/>
      <name val="平成角ゴシック"/>
      <family val="3"/>
      <charset val="128"/>
    </font>
    <font>
      <b val="true"/>
      <u val="single"/>
      <sz val="11"/>
      <name val="平成角ゴシック"/>
      <family val="3"/>
      <charset val="128"/>
    </font>
    <font>
      <u val="single"/>
      <sz val="11"/>
      <name val="平成角ゴシック"/>
      <family val="3"/>
      <charset val="128"/>
    </font>
    <font>
      <sz val="10"/>
      <name val="平成角ゴシック"/>
      <family val="3"/>
      <charset val="128"/>
    </font>
    <font>
      <sz val="10"/>
      <name val="游ゴシック"/>
      <family val="2"/>
      <charset val="128"/>
    </font>
    <font>
      <sz val="11"/>
      <color rgb="FF000000"/>
      <name val="MS P ゴシック"/>
      <family val="3"/>
      <charset val="128"/>
    </font>
    <font>
      <sz val="11"/>
      <name val="游ゴシック"/>
      <family val="2"/>
      <charset val="128"/>
    </font>
    <font>
      <sz val="11"/>
      <name val="Arial"/>
      <family val="2"/>
      <charset val="128"/>
    </font>
  </fonts>
  <fills count="7">
    <fill>
      <patternFill patternType="none"/>
    </fill>
    <fill>
      <patternFill patternType="gray125"/>
    </fill>
    <fill>
      <patternFill patternType="solid">
        <fgColor rgb="FFFFD85B"/>
        <bgColor rgb="FFFFCC00"/>
      </patternFill>
    </fill>
    <fill>
      <patternFill patternType="solid">
        <fgColor theme="9" tint="0.7999"/>
        <bgColor rgb="FFFFFFFF"/>
      </patternFill>
    </fill>
    <fill>
      <patternFill patternType="solid">
        <fgColor rgb="FFCCFFCC"/>
        <bgColor rgb="FFCCFFFF"/>
      </patternFill>
    </fill>
    <fill>
      <patternFill patternType="solid">
        <fgColor theme="8" tint="0.7999"/>
        <bgColor rgb="FFCCFFFF"/>
      </patternFill>
    </fill>
    <fill>
      <patternFill patternType="solid">
        <fgColor rgb="FFFFFFFF"/>
        <bgColor rgb="FFFDEADA"/>
      </patternFill>
    </fill>
  </fills>
  <borders count="47">
    <border diagonalUp="false" diagonalDown="false">
      <left/>
      <right/>
      <top/>
      <bottom/>
      <diagonal/>
    </border>
    <border diagonalUp="false" diagonalDown="false">
      <left style="thin"/>
      <right style="thin"/>
      <top style="thin"/>
      <bottom style="thin"/>
      <diagonal/>
    </border>
    <border diagonalUp="false" diagonalDown="false">
      <left style="thick">
        <color rgb="FFC00000"/>
      </left>
      <right style="thick">
        <color rgb="FFC00000"/>
      </right>
      <top style="thick">
        <color rgb="FFC00000"/>
      </top>
      <bottom style="thick">
        <color rgb="FFC00000"/>
      </bottom>
      <diagonal/>
    </border>
    <border diagonalUp="false" diagonalDown="false">
      <left style="medium"/>
      <right/>
      <top style="medium"/>
      <bottom style="medium"/>
      <diagonal/>
    </border>
    <border diagonalUp="false" diagonalDown="false">
      <left style="medium"/>
      <right style="medium"/>
      <top style="medium"/>
      <bottom style="medium"/>
      <diagonal/>
    </border>
    <border diagonalUp="false" diagonalDown="false">
      <left/>
      <right style="medium"/>
      <top style="medium"/>
      <bottom style="medium"/>
      <diagonal/>
    </border>
    <border diagonalUp="false" diagonalDown="false">
      <left style="medium"/>
      <right/>
      <top style="medium"/>
      <bottom style="hair"/>
      <diagonal/>
    </border>
    <border diagonalUp="false" diagonalDown="false">
      <left style="medium"/>
      <right style="medium"/>
      <top style="medium"/>
      <bottom style="hair"/>
      <diagonal/>
    </border>
    <border diagonalUp="false" diagonalDown="false">
      <left style="medium"/>
      <right/>
      <top/>
      <bottom style="hair"/>
      <diagonal/>
    </border>
    <border diagonalUp="false" diagonalDown="false">
      <left style="medium"/>
      <right style="medium"/>
      <top/>
      <bottom style="hair"/>
      <diagonal/>
    </border>
    <border diagonalUp="false" diagonalDown="false">
      <left style="medium"/>
      <right/>
      <top style="hair"/>
      <bottom style="hair"/>
      <diagonal/>
    </border>
    <border diagonalUp="false" diagonalDown="false">
      <left style="medium"/>
      <right style="medium"/>
      <top style="hair"/>
      <bottom style="hair"/>
      <diagonal/>
    </border>
    <border diagonalUp="false" diagonalDown="false">
      <left style="medium"/>
      <right/>
      <top style="hair"/>
      <bottom style="medium"/>
      <diagonal/>
    </border>
    <border diagonalUp="false" diagonalDown="false">
      <left style="medium"/>
      <right style="medium"/>
      <top style="hair"/>
      <bottom style="medium"/>
      <diagonal/>
    </border>
    <border diagonalUp="false" diagonalDown="false">
      <left style="medium"/>
      <right style="medium"/>
      <top/>
      <bottom style="medium"/>
      <diagonal/>
    </border>
    <border diagonalUp="false" diagonalDown="false">
      <left style="medium"/>
      <right/>
      <top/>
      <bottom/>
      <diagonal/>
    </border>
    <border diagonalUp="false" diagonalDown="false">
      <left style="thin">
        <color theme="1"/>
      </left>
      <right/>
      <top style="thin"/>
      <bottom style="thin">
        <color theme="1"/>
      </bottom>
      <diagonal/>
    </border>
    <border diagonalUp="false" diagonalDown="false">
      <left/>
      <right/>
      <top style="thin"/>
      <bottom style="thin">
        <color theme="1"/>
      </bottom>
      <diagonal/>
    </border>
    <border diagonalUp="false" diagonalDown="false">
      <left/>
      <right style="thin"/>
      <top style="thin"/>
      <bottom style="thin">
        <color theme="1"/>
      </bottom>
      <diagonal/>
    </border>
    <border diagonalUp="false" diagonalDown="false">
      <left style="dotted"/>
      <right style="dotted"/>
      <top style="dotted"/>
      <bottom style="dotted"/>
      <diagonal/>
    </border>
    <border diagonalUp="false" diagonalDown="false">
      <left/>
      <right/>
      <top style="dotted"/>
      <bottom/>
      <diagonal/>
    </border>
    <border diagonalUp="false" diagonalDown="false">
      <left/>
      <right style="dotted"/>
      <top style="dotted"/>
      <bottom/>
      <diagonal/>
    </border>
    <border diagonalUp="false" diagonalDown="false">
      <left style="thin">
        <color theme="1"/>
      </left>
      <right/>
      <top/>
      <bottom/>
      <diagonal/>
    </border>
    <border diagonalUp="false" diagonalDown="false">
      <left/>
      <right style="thin"/>
      <top style="thin">
        <color theme="1"/>
      </top>
      <bottom/>
      <diagonal/>
    </border>
    <border diagonalUp="false" diagonalDown="false">
      <left style="dotted"/>
      <right/>
      <top/>
      <bottom/>
      <diagonal/>
    </border>
    <border diagonalUp="false" diagonalDown="false">
      <left/>
      <right style="dotted"/>
      <top/>
      <bottom/>
      <diagonal/>
    </border>
    <border diagonalUp="false" diagonalDown="false">
      <left/>
      <right style="thin"/>
      <top/>
      <bottom/>
      <diagonal/>
    </border>
    <border diagonalUp="false" diagonalDown="false">
      <left style="double">
        <color theme="1"/>
      </left>
      <right style="double">
        <color theme="1"/>
      </right>
      <top style="double">
        <color theme="1"/>
      </top>
      <bottom style="double">
        <color theme="1"/>
      </bottom>
      <diagonal/>
    </border>
    <border diagonalUp="false" diagonalDown="false">
      <left style="double">
        <color theme="1"/>
      </left>
      <right style="thin"/>
      <top/>
      <bottom/>
      <diagonal/>
    </border>
    <border diagonalUp="false" diagonalDown="false">
      <left style="dotted"/>
      <right/>
      <top/>
      <bottom style="dotted"/>
      <diagonal/>
    </border>
    <border diagonalUp="false" diagonalDown="false">
      <left/>
      <right/>
      <top/>
      <bottom style="dotted"/>
      <diagonal/>
    </border>
    <border diagonalUp="false" diagonalDown="false">
      <left/>
      <right style="dotted"/>
      <top/>
      <bottom style="dotted"/>
      <diagonal/>
    </border>
    <border diagonalUp="false" diagonalDown="false">
      <left style="thin">
        <color theme="1"/>
      </left>
      <right/>
      <top/>
      <bottom style="hair">
        <color theme="1"/>
      </bottom>
      <diagonal/>
    </border>
    <border diagonalUp="false" diagonalDown="false">
      <left/>
      <right/>
      <top/>
      <bottom style="hair">
        <color theme="1"/>
      </bottom>
      <diagonal/>
    </border>
    <border diagonalUp="false" diagonalDown="false">
      <left/>
      <right style="thin"/>
      <top/>
      <bottom style="hair">
        <color theme="1"/>
      </bottom>
      <diagonal/>
    </border>
    <border diagonalUp="false" diagonalDown="false">
      <left style="dashed"/>
      <right style="dashed"/>
      <top style="dashed"/>
      <bottom style="dashed">
        <color theme="1"/>
      </bottom>
      <diagonal/>
    </border>
    <border diagonalUp="false" diagonalDown="false">
      <left style="dashed"/>
      <right style="thin"/>
      <top/>
      <bottom/>
      <diagonal/>
    </border>
    <border diagonalUp="false" diagonalDown="false">
      <left style="medium"/>
      <right style="thin"/>
      <top/>
      <bottom/>
      <diagonal/>
    </border>
    <border diagonalUp="false" diagonalDown="false">
      <left style="thin">
        <color theme="1"/>
      </left>
      <right/>
      <top/>
      <bottom style="thin"/>
      <diagonal/>
    </border>
    <border diagonalUp="false" diagonalDown="false">
      <left/>
      <right/>
      <top/>
      <bottom style="thin"/>
      <diagonal/>
    </border>
    <border diagonalUp="false" diagonalDown="false">
      <left/>
      <right style="thin"/>
      <top/>
      <bottom style="thin"/>
      <diagonal/>
    </border>
    <border diagonalUp="false" diagonalDown="false">
      <left/>
      <right/>
      <top style="thin"/>
      <bottom/>
      <diagonal/>
    </border>
    <border diagonalUp="false" diagonalDown="false">
      <left style="thin">
        <color theme="1"/>
      </left>
      <right/>
      <top style="hair">
        <color theme="1"/>
      </top>
      <bottom/>
      <diagonal/>
    </border>
    <border diagonalUp="false" diagonalDown="false">
      <left style="thin">
        <color theme="1"/>
      </left>
      <right/>
      <top style="thin">
        <color theme="1"/>
      </top>
      <bottom/>
      <diagonal/>
    </border>
    <border diagonalUp="false" diagonalDown="false">
      <left/>
      <right style="dashed"/>
      <top/>
      <bottom/>
      <diagonal/>
    </border>
    <border diagonalUp="false" diagonalDown="false">
      <left style="thick">
        <color rgb="FFC00000"/>
      </left>
      <right/>
      <top/>
      <bottom/>
      <diagonal/>
    </border>
    <border diagonalUp="false" diagonalDown="false">
      <left/>
      <right/>
      <top style="thick">
        <color rgb="FFC00000"/>
      </top>
      <bottom style="thick">
        <color rgb="FFC00000"/>
      </bottom>
      <diagonal/>
    </border>
  </borders>
  <cellStyleXfs count="26">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0" fillId="0" borderId="0" applyFont="true" applyBorder="false" applyAlignment="true" applyProtection="false">
      <alignment horizontal="general" vertical="center" textRotation="0" wrapText="false" indent="0" shrinkToFit="false"/>
    </xf>
    <xf numFmtId="165" fontId="0" fillId="0" borderId="0" applyFont="true" applyBorder="false" applyAlignment="true" applyProtection="false">
      <alignment horizontal="general" vertical="center"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5" fontId="0" fillId="0" borderId="0" applyFont="true" applyBorder="false" applyAlignment="true" applyProtection="false">
      <alignment horizontal="general" vertical="center" textRotation="0" wrapText="false" indent="0" shrinkToFit="false"/>
    </xf>
  </cellStyleXfs>
  <cellXfs count="154">
    <xf numFmtId="164" fontId="0" fillId="0" borderId="0" xfId="0" applyFont="false" applyBorder="false" applyAlignment="false" applyProtection="false">
      <alignment horizontal="general" vertical="center" textRotation="0" wrapText="false" indent="0" shrinkToFit="false"/>
      <protection locked="true" hidden="false"/>
    </xf>
    <xf numFmtId="164" fontId="4" fillId="0" borderId="0" xfId="22" applyFont="true" applyBorder="false" applyAlignment="true" applyProtection="true">
      <alignment horizontal="general" vertical="center" textRotation="0" wrapText="false" indent="0" shrinkToFit="false"/>
      <protection locked="true" hidden="false"/>
    </xf>
    <xf numFmtId="164" fontId="5" fillId="0" borderId="0" xfId="22" applyFont="true" applyBorder="false" applyAlignment="true" applyProtection="true">
      <alignment horizontal="general" vertical="center" textRotation="0" wrapText="false" indent="0" shrinkToFit="false"/>
      <protection locked="true" hidden="false"/>
    </xf>
    <xf numFmtId="164" fontId="4" fillId="0" borderId="0" xfId="22" applyFont="true" applyBorder="true" applyAlignment="true" applyProtection="true">
      <alignment horizontal="general" vertical="center" textRotation="0" wrapText="false" indent="0" shrinkToFit="false"/>
      <protection locked="true" hidden="false"/>
    </xf>
    <xf numFmtId="164" fontId="6" fillId="0" borderId="0" xfId="22" applyFont="true" applyBorder="true" applyAlignment="true" applyProtection="true">
      <alignment horizontal="center" vertical="center" textRotation="0" wrapText="false" indent="0" shrinkToFit="false"/>
      <protection locked="true" hidden="false"/>
    </xf>
    <xf numFmtId="164" fontId="7" fillId="0" borderId="0" xfId="22" applyFont="true" applyBorder="false" applyAlignment="true" applyProtection="true">
      <alignment horizontal="general" vertical="center" textRotation="0" wrapText="false" indent="0" shrinkToFit="false"/>
      <protection locked="true" hidden="false"/>
    </xf>
    <xf numFmtId="164" fontId="8" fillId="0" borderId="0" xfId="22" applyFont="true" applyBorder="false" applyAlignment="true" applyProtection="true">
      <alignment horizontal="general" vertical="center" textRotation="0" wrapText="false" indent="0" shrinkToFit="false"/>
      <protection locked="true" hidden="false"/>
    </xf>
    <xf numFmtId="166" fontId="5" fillId="0" borderId="0" xfId="22" applyFont="true" applyBorder="false" applyAlignment="true" applyProtection="true">
      <alignment horizontal="general" vertical="center" textRotation="0" wrapText="false" indent="0" shrinkToFit="false"/>
      <protection locked="true" hidden="false"/>
    </xf>
    <xf numFmtId="164" fontId="9" fillId="0" borderId="0" xfId="22" applyFont="true" applyBorder="false" applyAlignment="true" applyProtection="true">
      <alignment horizontal="general" vertical="top" textRotation="0" wrapText="false" indent="0" shrinkToFit="false"/>
      <protection locked="true" hidden="false"/>
    </xf>
    <xf numFmtId="164" fontId="10" fillId="0" borderId="0" xfId="22" applyFont="true" applyBorder="false" applyAlignment="true" applyProtection="true">
      <alignment horizontal="general" vertical="top" textRotation="0" wrapText="false" indent="0" shrinkToFit="false"/>
      <protection locked="true" hidden="false"/>
    </xf>
    <xf numFmtId="164" fontId="11" fillId="0" borderId="0" xfId="22" applyFont="true" applyBorder="false" applyAlignment="true" applyProtection="true">
      <alignment horizontal="general" vertical="top" textRotation="0" wrapText="false" indent="0" shrinkToFit="false"/>
      <protection locked="true" hidden="false"/>
    </xf>
    <xf numFmtId="166" fontId="12" fillId="0" borderId="0" xfId="22" applyFont="true" applyBorder="false" applyAlignment="true" applyProtection="true">
      <alignment horizontal="general" vertical="top" textRotation="0" wrapText="false" indent="0" shrinkToFit="false"/>
      <protection locked="true" hidden="false"/>
    </xf>
    <xf numFmtId="164" fontId="4" fillId="0" borderId="0" xfId="22" applyFont="true" applyBorder="false" applyAlignment="true" applyProtection="true">
      <alignment horizontal="general" vertical="top" textRotation="0" wrapText="false" indent="0" shrinkToFit="false"/>
      <protection locked="true" hidden="false"/>
    </xf>
    <xf numFmtId="164" fontId="4" fillId="0" borderId="0" xfId="22" applyFont="true" applyBorder="true" applyAlignment="true" applyProtection="true">
      <alignment horizontal="general" vertical="top" textRotation="0" wrapText="false" indent="0" shrinkToFit="false"/>
      <protection locked="true" hidden="false"/>
    </xf>
    <xf numFmtId="164" fontId="12" fillId="0" borderId="0" xfId="22" applyFont="true" applyBorder="true" applyAlignment="true" applyProtection="true">
      <alignment horizontal="left" vertical="top" textRotation="0" wrapText="true" indent="0" shrinkToFit="false"/>
      <protection locked="true" hidden="false"/>
    </xf>
    <xf numFmtId="164" fontId="5" fillId="0" borderId="0" xfId="22" applyFont="true" applyBorder="true" applyAlignment="true" applyProtection="true">
      <alignment horizontal="general" vertical="center" textRotation="0" wrapText="false" indent="0" shrinkToFit="false"/>
      <protection locked="true" hidden="false"/>
    </xf>
    <xf numFmtId="164" fontId="5" fillId="0" borderId="0" xfId="22" applyFont="true" applyBorder="false" applyAlignment="true" applyProtection="true">
      <alignment horizontal="general" vertical="top" textRotation="0" wrapText="false" indent="0" shrinkToFit="false"/>
      <protection locked="true" hidden="false"/>
    </xf>
    <xf numFmtId="164" fontId="5" fillId="0" borderId="0" xfId="22" applyFont="true" applyBorder="true" applyAlignment="true" applyProtection="true">
      <alignment horizontal="general" vertical="top" textRotation="0" wrapText="false" indent="0" shrinkToFit="false"/>
      <protection locked="true" hidden="false"/>
    </xf>
    <xf numFmtId="164" fontId="12" fillId="0" borderId="0" xfId="22" applyFont="true" applyBorder="true" applyAlignment="true" applyProtection="true">
      <alignment horizontal="left" vertical="top" textRotation="0" wrapText="true" indent="0" shrinkToFit="false"/>
      <protection locked="true" hidden="false"/>
    </xf>
    <xf numFmtId="164" fontId="4" fillId="0" borderId="0" xfId="22" applyFont="true" applyBorder="true" applyAlignment="true" applyProtection="true">
      <alignment horizontal="general" vertical="center" textRotation="0" wrapText="false" indent="0" shrinkToFit="false"/>
      <protection locked="true" hidden="false"/>
    </xf>
    <xf numFmtId="164" fontId="4" fillId="2" borderId="1" xfId="22" applyFont="true" applyBorder="true" applyAlignment="true" applyProtection="true">
      <alignment horizontal="general" vertical="center" textRotation="0" wrapText="false" indent="0" shrinkToFit="false"/>
      <protection locked="true" hidden="false"/>
    </xf>
    <xf numFmtId="164" fontId="4" fillId="0" borderId="0" xfId="22" applyFont="true" applyBorder="false" applyAlignment="true" applyProtection="true">
      <alignment horizontal="general" vertical="center" textRotation="0" wrapText="false" indent="0" shrinkToFit="true"/>
      <protection locked="true" hidden="false"/>
    </xf>
    <xf numFmtId="164" fontId="4" fillId="3" borderId="2" xfId="22" applyFont="true" applyBorder="true" applyAlignment="true" applyProtection="true">
      <alignment horizontal="general" vertical="center" textRotation="0" wrapText="false" indent="0" shrinkToFit="false"/>
      <protection locked="true" hidden="false"/>
    </xf>
    <xf numFmtId="164" fontId="0" fillId="0" borderId="0" xfId="22" applyFont="true" applyBorder="false" applyAlignment="true" applyProtection="true">
      <alignment horizontal="general" vertical="center" textRotation="0" wrapText="false" indent="0" shrinkToFit="false"/>
      <protection locked="true" hidden="false"/>
    </xf>
    <xf numFmtId="164" fontId="4" fillId="0" borderId="0" xfId="22" applyFont="true" applyBorder="false" applyAlignment="true" applyProtection="true">
      <alignment horizontal="general" vertical="center" textRotation="0" wrapText="false" indent="0" shrinkToFit="false"/>
      <protection locked="true" hidden="false"/>
    </xf>
    <xf numFmtId="164" fontId="4" fillId="0" borderId="0" xfId="22" applyFont="true" applyBorder="false" applyAlignment="true" applyProtection="true">
      <alignment horizontal="general" vertical="center" textRotation="0" wrapText="false" indent="0" shrinkToFit="true"/>
      <protection locked="true" hidden="false"/>
    </xf>
    <xf numFmtId="164" fontId="0" fillId="0" borderId="0" xfId="22" applyFont="true" applyBorder="false" applyAlignment="true" applyProtection="true">
      <alignment horizontal="general" vertical="center" textRotation="0" wrapText="false" indent="0" shrinkToFit="false"/>
      <protection locked="true" hidden="false"/>
    </xf>
    <xf numFmtId="164" fontId="13" fillId="0" borderId="0" xfId="0" applyFont="true" applyBorder="false" applyAlignment="true" applyProtection="false">
      <alignment horizontal="left" vertical="center" textRotation="0" wrapText="false" indent="0" shrinkToFit="false"/>
      <protection locked="true" hidden="false"/>
    </xf>
    <xf numFmtId="164" fontId="14" fillId="0" borderId="0" xfId="22" applyFont="true" applyBorder="false" applyAlignment="true" applyProtection="true">
      <alignment horizontal="general" vertical="center" textRotation="0" wrapText="false" indent="0" shrinkToFit="false"/>
      <protection locked="true" hidden="false"/>
    </xf>
    <xf numFmtId="164" fontId="15" fillId="0" borderId="0" xfId="0" applyFont="true" applyBorder="false" applyAlignment="true" applyProtection="false">
      <alignment horizontal="general" vertical="bottom" textRotation="0" wrapText="false" indent="0" shrinkToFit="false"/>
      <protection locked="true" hidden="false"/>
    </xf>
    <xf numFmtId="164" fontId="14" fillId="0" borderId="0" xfId="22" applyFont="true" applyBorder="true" applyAlignment="true" applyProtection="true">
      <alignment horizontal="general" vertical="center"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left" vertical="bottom" textRotation="0" wrapText="false" indent="0" shrinkToFit="false"/>
      <protection locked="true" hidden="false"/>
    </xf>
    <xf numFmtId="164" fontId="16" fillId="0" borderId="0" xfId="0" applyFont="true" applyBorder="false" applyAlignment="true" applyProtection="false">
      <alignment horizontal="center" vertical="center" textRotation="0" wrapText="false" indent="0" shrinkToFit="false"/>
      <protection locked="true" hidden="false"/>
    </xf>
    <xf numFmtId="164" fontId="17" fillId="0" borderId="0" xfId="0" applyFont="true" applyBorder="false" applyAlignment="true" applyProtection="false">
      <alignment horizontal="center" vertical="center" textRotation="0" wrapText="false" indent="0" shrinkToFit="true"/>
      <protection locked="true" hidden="false"/>
    </xf>
    <xf numFmtId="164" fontId="16" fillId="4" borderId="3" xfId="22" applyFont="true" applyBorder="true" applyAlignment="true" applyProtection="false">
      <alignment horizontal="center" vertical="center" textRotation="0" wrapText="false" indent="0" shrinkToFit="true"/>
      <protection locked="true" hidden="false"/>
    </xf>
    <xf numFmtId="164" fontId="16" fillId="4" borderId="4" xfId="22" applyFont="true" applyBorder="true" applyAlignment="true" applyProtection="false">
      <alignment horizontal="center" vertical="center" textRotation="0" wrapText="false" indent="0" shrinkToFit="false"/>
      <protection locked="true" hidden="false"/>
    </xf>
    <xf numFmtId="164" fontId="16" fillId="4" borderId="4" xfId="22" applyFont="true" applyBorder="true" applyAlignment="true" applyProtection="false">
      <alignment horizontal="center" vertical="center" textRotation="0" wrapText="true" indent="0" shrinkToFit="false"/>
      <protection locked="true" hidden="false"/>
    </xf>
    <xf numFmtId="164" fontId="16" fillId="4" borderId="3" xfId="22" applyFont="true" applyBorder="true" applyAlignment="true" applyProtection="false">
      <alignment horizontal="center" vertical="center" textRotation="0" wrapText="true" indent="0" shrinkToFit="false"/>
      <protection locked="true" hidden="false"/>
    </xf>
    <xf numFmtId="164" fontId="20" fillId="4" borderId="4" xfId="22" applyFont="true" applyBorder="true" applyAlignment="true" applyProtection="false">
      <alignment horizontal="center" vertical="center" textRotation="0" wrapText="true" indent="0" shrinkToFit="false"/>
      <protection locked="true" hidden="false"/>
    </xf>
    <xf numFmtId="164" fontId="22" fillId="0" borderId="5" xfId="0" applyFont="true" applyBorder="true" applyAlignment="true" applyProtection="false">
      <alignment horizontal="center" vertical="center" textRotation="0" wrapText="true" indent="0" shrinkToFit="false"/>
      <protection locked="true" hidden="false"/>
    </xf>
    <xf numFmtId="164" fontId="23" fillId="0" borderId="0" xfId="22" applyFont="true" applyBorder="false" applyAlignment="true" applyProtection="true">
      <alignment horizontal="general" vertical="center" textRotation="0" wrapText="false" indent="0" shrinkToFit="false"/>
      <protection locked="true" hidden="false"/>
    </xf>
    <xf numFmtId="164" fontId="23" fillId="0" borderId="0" xfId="22" applyFont="true" applyBorder="false" applyAlignment="true" applyProtection="true">
      <alignment horizontal="general" vertical="center" textRotation="0" wrapText="true" indent="0" shrinkToFit="false"/>
      <protection locked="true" hidden="false"/>
    </xf>
    <xf numFmtId="164" fontId="23" fillId="0" borderId="0" xfId="22" applyFont="true" applyBorder="true" applyAlignment="true" applyProtection="true">
      <alignment horizontal="general" vertical="center" textRotation="0" wrapText="true" indent="0" shrinkToFit="false"/>
      <protection locked="true" hidden="false"/>
    </xf>
    <xf numFmtId="164" fontId="4" fillId="0" borderId="0" xfId="22" applyFont="true" applyBorder="true" applyAlignment="true" applyProtection="true">
      <alignment horizontal="general" vertical="center" textRotation="0" wrapText="true" indent="0" shrinkToFit="false"/>
      <protection locked="true" hidden="false"/>
    </xf>
    <xf numFmtId="164" fontId="17" fillId="0" borderId="0" xfId="22" applyFont="true" applyBorder="true" applyAlignment="true" applyProtection="false">
      <alignment horizontal="center" vertical="center" textRotation="0" wrapText="true" indent="0" shrinkToFit="false"/>
      <protection locked="true" hidden="false"/>
    </xf>
    <xf numFmtId="164" fontId="4" fillId="0" borderId="6" xfId="22" applyFont="true" applyBorder="true" applyAlignment="true" applyProtection="false">
      <alignment horizontal="center" vertical="bottom" textRotation="0" wrapText="false" indent="0" shrinkToFit="false"/>
      <protection locked="true" hidden="false"/>
    </xf>
    <xf numFmtId="164" fontId="23" fillId="2" borderId="7" xfId="24" applyFont="true" applyBorder="true" applyAlignment="true" applyProtection="true">
      <alignment horizontal="center" vertical="bottom" textRotation="0" wrapText="false" indent="0" shrinkToFit="true"/>
      <protection locked="false" hidden="false"/>
    </xf>
    <xf numFmtId="167" fontId="24" fillId="2" borderId="7" xfId="22" applyFont="true" applyBorder="true" applyAlignment="true" applyProtection="true">
      <alignment horizontal="general" vertical="bottom" textRotation="0" wrapText="false" indent="0" shrinkToFit="false"/>
      <protection locked="false" hidden="false"/>
    </xf>
    <xf numFmtId="167" fontId="24" fillId="2" borderId="8" xfId="22" applyFont="true" applyBorder="true" applyAlignment="true" applyProtection="true">
      <alignment horizontal="center" vertical="bottom" textRotation="0" wrapText="false" indent="0" shrinkToFit="false"/>
      <protection locked="false" hidden="false"/>
    </xf>
    <xf numFmtId="165" fontId="23" fillId="0" borderId="9" xfId="20" applyFont="true" applyBorder="true" applyAlignment="true" applyProtection="true">
      <alignment horizontal="general" vertical="bottom" textRotation="0" wrapText="false" indent="0" shrinkToFit="false"/>
      <protection locked="true" hidden="false"/>
    </xf>
    <xf numFmtId="165" fontId="4" fillId="0" borderId="0" xfId="20" applyFont="true" applyBorder="true" applyAlignment="true" applyProtection="true">
      <alignment horizontal="general" vertical="center"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5" fontId="23" fillId="0" borderId="0" xfId="20" applyFont="true" applyBorder="true" applyAlignment="true" applyProtection="true">
      <alignment horizontal="general" vertical="center" textRotation="0" wrapText="false" indent="0" shrinkToFit="false"/>
      <protection locked="true" hidden="false"/>
    </xf>
    <xf numFmtId="164" fontId="4" fillId="0" borderId="10" xfId="22" applyFont="true" applyBorder="true" applyAlignment="true" applyProtection="false">
      <alignment horizontal="center" vertical="bottom" textRotation="0" wrapText="false" indent="0" shrinkToFit="false"/>
      <protection locked="true" hidden="false"/>
    </xf>
    <xf numFmtId="164" fontId="23" fillId="2" borderId="11" xfId="24" applyFont="true" applyBorder="true" applyAlignment="true" applyProtection="true">
      <alignment horizontal="center" vertical="bottom" textRotation="0" wrapText="false" indent="0" shrinkToFit="true"/>
      <protection locked="false" hidden="false"/>
    </xf>
    <xf numFmtId="167" fontId="23" fillId="2" borderId="9" xfId="20" applyFont="true" applyBorder="true" applyAlignment="true" applyProtection="true">
      <alignment horizontal="general" vertical="bottom" textRotation="0" wrapText="false" indent="0" shrinkToFit="false"/>
      <protection locked="false" hidden="false"/>
    </xf>
    <xf numFmtId="167" fontId="23" fillId="2" borderId="11" xfId="20" applyFont="true" applyBorder="true" applyAlignment="true" applyProtection="true">
      <alignment horizontal="general" vertical="bottom" textRotation="0" wrapText="false" indent="0" shrinkToFit="false"/>
      <protection locked="fals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25" fillId="0" borderId="0" xfId="22" applyFont="true" applyBorder="true" applyAlignment="true" applyProtection="true">
      <alignment horizontal="general" vertical="center" textRotation="0" wrapText="false" indent="0" shrinkToFit="false"/>
      <protection locked="true" hidden="false"/>
    </xf>
    <xf numFmtId="164" fontId="4" fillId="0" borderId="0" xfId="23" applyFont="true" applyBorder="true" applyAlignment="true" applyProtection="false">
      <alignment horizontal="general" vertical="center" textRotation="0" wrapText="false" indent="0" shrinkToFit="false"/>
      <protection locked="true" hidden="false"/>
    </xf>
    <xf numFmtId="164" fontId="4" fillId="0" borderId="12" xfId="22" applyFont="true" applyBorder="true" applyAlignment="true" applyProtection="false">
      <alignment horizontal="center" vertical="bottom" textRotation="0" wrapText="false" indent="0" shrinkToFit="false"/>
      <protection locked="true" hidden="false"/>
    </xf>
    <xf numFmtId="164" fontId="23" fillId="2" borderId="13" xfId="24" applyFont="true" applyBorder="true" applyAlignment="true" applyProtection="true">
      <alignment horizontal="center" vertical="bottom" textRotation="0" wrapText="false" indent="0" shrinkToFit="true"/>
      <protection locked="false" hidden="false"/>
    </xf>
    <xf numFmtId="167" fontId="23" fillId="2" borderId="13" xfId="20" applyFont="true" applyBorder="true" applyAlignment="true" applyProtection="true">
      <alignment horizontal="general" vertical="bottom" textRotation="0" wrapText="false" indent="0" shrinkToFit="false"/>
      <protection locked="false" hidden="false"/>
    </xf>
    <xf numFmtId="167" fontId="24" fillId="2" borderId="13" xfId="22" applyFont="true" applyBorder="true" applyAlignment="true" applyProtection="true">
      <alignment horizontal="center" vertical="bottom" textRotation="0" wrapText="false" indent="0" shrinkToFit="false"/>
      <protection locked="false" hidden="false"/>
    </xf>
    <xf numFmtId="165" fontId="23" fillId="0" borderId="14" xfId="20" applyFont="true" applyBorder="true" applyAlignment="true" applyProtection="true">
      <alignment horizontal="general" vertical="bottom" textRotation="0" wrapText="false" indent="0" shrinkToFit="false"/>
      <protection locked="true" hidden="false"/>
    </xf>
    <xf numFmtId="164" fontId="4" fillId="0" borderId="0" xfId="22" applyFont="true" applyBorder="true" applyAlignment="true" applyProtection="false">
      <alignment horizontal="center" vertical="center" textRotation="0" wrapText="false" indent="0" shrinkToFit="false"/>
      <protection locked="true" hidden="false"/>
    </xf>
    <xf numFmtId="167" fontId="23" fillId="0" borderId="0" xfId="20" applyFont="true" applyBorder="true" applyAlignment="true" applyProtection="true">
      <alignment horizontal="general" vertical="center" textRotation="0" wrapText="false" indent="0" shrinkToFit="false"/>
      <protection locked="false" hidden="false"/>
    </xf>
    <xf numFmtId="164" fontId="17" fillId="0" borderId="0" xfId="0" applyFont="true" applyBorder="false" applyAlignment="true" applyProtection="false">
      <alignment horizontal="center" vertical="center" textRotation="0" wrapText="false" indent="0" shrinkToFit="false"/>
      <protection locked="true" hidden="false"/>
    </xf>
    <xf numFmtId="164" fontId="16" fillId="4" borderId="4" xfId="22" applyFont="true" applyBorder="true" applyAlignment="true" applyProtection="false">
      <alignment horizontal="center" vertical="center" textRotation="0" wrapText="false" indent="0" shrinkToFit="true"/>
      <protection locked="true" hidden="false"/>
    </xf>
    <xf numFmtId="164" fontId="16" fillId="0" borderId="15" xfId="22" applyFont="true" applyBorder="true" applyAlignment="true" applyProtection="false">
      <alignment horizontal="center" vertical="center" textRotation="0" wrapText="true" indent="0" shrinkToFit="false"/>
      <protection locked="true" hidden="false"/>
    </xf>
    <xf numFmtId="164" fontId="27" fillId="0" borderId="0" xfId="0" applyFont="true" applyBorder="true" applyAlignment="true" applyProtection="false">
      <alignment horizontal="center" vertical="center" textRotation="0" wrapText="true" indent="0" shrinkToFit="false"/>
      <protection locked="true" hidden="false"/>
    </xf>
    <xf numFmtId="164" fontId="22" fillId="0" borderId="0" xfId="0" applyFont="true" applyBorder="true" applyAlignment="true" applyProtection="false">
      <alignment horizontal="center" vertical="center" textRotation="0" wrapText="true" indent="0" shrinkToFit="false"/>
      <protection locked="true" hidden="false"/>
    </xf>
    <xf numFmtId="164" fontId="4" fillId="0" borderId="4" xfId="22" applyFont="true" applyBorder="true" applyAlignment="true" applyProtection="false">
      <alignment horizontal="center" vertical="bottom" textRotation="0" wrapText="false" indent="0" shrinkToFit="false"/>
      <protection locked="true" hidden="false"/>
    </xf>
    <xf numFmtId="167" fontId="24" fillId="2" borderId="4" xfId="22" applyFont="true" applyBorder="true" applyAlignment="true" applyProtection="true">
      <alignment horizontal="general" vertical="bottom" textRotation="0" wrapText="false" indent="0" shrinkToFit="false"/>
      <protection locked="false" hidden="false"/>
    </xf>
    <xf numFmtId="167" fontId="24" fillId="0" borderId="15" xfId="22" applyFont="true" applyBorder="true" applyAlignment="true" applyProtection="true">
      <alignment horizontal="general" vertical="center" textRotation="0" wrapText="false" indent="0" shrinkToFit="false"/>
      <protection locked="false" hidden="false"/>
    </xf>
    <xf numFmtId="164" fontId="25" fillId="0" borderId="0" xfId="22" applyFont="true" applyBorder="false" applyAlignment="true" applyProtection="true">
      <alignment horizontal="left" vertical="center" textRotation="0" wrapText="false" indent="0" shrinkToFit="false"/>
      <protection locked="true" hidden="false"/>
    </xf>
    <xf numFmtId="164" fontId="25" fillId="0" borderId="0" xfId="22" applyFont="true" applyBorder="false" applyAlignment="true" applyProtection="true">
      <alignment horizontal="general" vertical="center" textRotation="0" wrapText="false" indent="0" shrinkToFit="false"/>
      <protection locked="true" hidden="false"/>
    </xf>
    <xf numFmtId="164" fontId="28" fillId="0" borderId="0" xfId="22" applyFont="true" applyBorder="false" applyAlignment="true" applyProtection="true">
      <alignment horizontal="general" vertical="center" textRotation="0" wrapText="false" indent="0" shrinkToFit="false"/>
      <protection locked="true" hidden="false"/>
    </xf>
    <xf numFmtId="164" fontId="29" fillId="0" borderId="16" xfId="22" applyFont="true" applyBorder="true" applyAlignment="true" applyProtection="true">
      <alignment horizontal="general" vertical="center" textRotation="0" wrapText="false" indent="0" shrinkToFit="false"/>
      <protection locked="true" hidden="false"/>
    </xf>
    <xf numFmtId="164" fontId="25" fillId="0" borderId="17" xfId="22" applyFont="true" applyBorder="true" applyAlignment="true" applyProtection="true">
      <alignment horizontal="general" vertical="center" textRotation="0" wrapText="false" indent="0" shrinkToFit="false"/>
      <protection locked="true" hidden="false"/>
    </xf>
    <xf numFmtId="164" fontId="28" fillId="0" borderId="17" xfId="22" applyFont="true" applyBorder="true" applyAlignment="true" applyProtection="true">
      <alignment horizontal="general" vertical="center" textRotation="0" wrapText="false" indent="0" shrinkToFit="false"/>
      <protection locked="true" hidden="false"/>
    </xf>
    <xf numFmtId="164" fontId="25" fillId="0" borderId="18" xfId="22" applyFont="true" applyBorder="true" applyAlignment="true" applyProtection="true">
      <alignment horizontal="general" vertical="center" textRotation="0" wrapText="false" indent="0" shrinkToFit="false"/>
      <protection locked="true" hidden="false"/>
    </xf>
    <xf numFmtId="164" fontId="30" fillId="0" borderId="19" xfId="22" applyFont="true" applyBorder="true" applyAlignment="true" applyProtection="true">
      <alignment horizontal="center" vertical="center" textRotation="0" wrapText="false" indent="0" shrinkToFit="false"/>
      <protection locked="true" hidden="false"/>
    </xf>
    <xf numFmtId="164" fontId="28" fillId="0" borderId="20" xfId="22" applyFont="true" applyBorder="true" applyAlignment="true" applyProtection="true">
      <alignment horizontal="general" vertical="center" textRotation="0" wrapText="false" indent="0" shrinkToFit="false"/>
      <protection locked="true" hidden="false"/>
    </xf>
    <xf numFmtId="164" fontId="25" fillId="0" borderId="20" xfId="22" applyFont="true" applyBorder="true" applyAlignment="true" applyProtection="true">
      <alignment horizontal="general" vertical="center" textRotation="0" wrapText="false" indent="0" shrinkToFit="false"/>
      <protection locked="true" hidden="false"/>
    </xf>
    <xf numFmtId="164" fontId="25" fillId="0" borderId="21" xfId="22" applyFont="true" applyBorder="true" applyAlignment="true" applyProtection="true">
      <alignment horizontal="general" vertical="center" textRotation="0" wrapText="false" indent="0" shrinkToFit="false"/>
      <protection locked="true" hidden="false"/>
    </xf>
    <xf numFmtId="164" fontId="31" fillId="0" borderId="22" xfId="22" applyFont="true" applyBorder="true" applyAlignment="true" applyProtection="true">
      <alignment horizontal="left" vertical="bottom" textRotation="0" wrapText="false" indent="0" shrinkToFit="false"/>
      <protection locked="true" hidden="false"/>
    </xf>
    <xf numFmtId="164" fontId="28" fillId="0" borderId="0" xfId="22" applyFont="true" applyBorder="true" applyAlignment="true" applyProtection="true">
      <alignment horizontal="general" vertical="center" textRotation="0" wrapText="false" indent="0" shrinkToFit="false"/>
      <protection locked="true" hidden="false"/>
    </xf>
    <xf numFmtId="164" fontId="25" fillId="0" borderId="23" xfId="22" applyFont="true" applyBorder="true" applyAlignment="true" applyProtection="true">
      <alignment horizontal="general" vertical="center" textRotation="0" wrapText="false" indent="0" shrinkToFit="false"/>
      <protection locked="true" hidden="false"/>
    </xf>
    <xf numFmtId="168" fontId="5" fillId="0" borderId="24" xfId="23" applyFont="true" applyBorder="true" applyAlignment="true" applyProtection="false">
      <alignment horizontal="general" vertical="center" textRotation="0" wrapText="false" indent="0" shrinkToFit="false"/>
      <protection locked="true" hidden="false"/>
    </xf>
    <xf numFmtId="164" fontId="5" fillId="0" borderId="0" xfId="23" applyFont="true" applyBorder="true" applyAlignment="true" applyProtection="false">
      <alignment horizontal="general" vertical="center" textRotation="0" wrapText="false" indent="0" shrinkToFit="false"/>
      <protection locked="true" hidden="false"/>
    </xf>
    <xf numFmtId="165" fontId="5" fillId="0" borderId="0" xfId="25" applyFont="true" applyBorder="true" applyAlignment="true" applyProtection="true">
      <alignment horizontal="general" vertical="center" textRotation="0" wrapText="false" indent="0" shrinkToFit="false"/>
      <protection locked="true" hidden="false"/>
    </xf>
    <xf numFmtId="164" fontId="5" fillId="0" borderId="0" xfId="23" applyFont="true" applyBorder="true" applyAlignment="true" applyProtection="false">
      <alignment horizontal="right" vertical="center" textRotation="0" wrapText="false" indent="0" shrinkToFit="false"/>
      <protection locked="true" hidden="false"/>
    </xf>
    <xf numFmtId="165" fontId="32" fillId="0" borderId="0" xfId="21" applyFont="true" applyBorder="true" applyAlignment="true" applyProtection="true">
      <alignment horizontal="general" vertical="center" textRotation="0" wrapText="false" indent="0" shrinkToFit="false"/>
      <protection locked="true" hidden="false"/>
    </xf>
    <xf numFmtId="164" fontId="25" fillId="0" borderId="25" xfId="22" applyFont="true" applyBorder="true" applyAlignment="true" applyProtection="true">
      <alignment horizontal="general" vertical="center" textRotation="0" wrapText="false" indent="0" shrinkToFit="false"/>
      <protection locked="true" hidden="false"/>
    </xf>
    <xf numFmtId="164" fontId="25" fillId="0" borderId="22" xfId="22" applyFont="true" applyBorder="true" applyAlignment="true" applyProtection="true">
      <alignment horizontal="left" vertical="center" textRotation="0" wrapText="false" indent="0" shrinkToFit="false"/>
      <protection locked="true" hidden="false"/>
    </xf>
    <xf numFmtId="164" fontId="34" fillId="0" borderId="0" xfId="22" applyFont="true" applyBorder="true" applyAlignment="true" applyProtection="true">
      <alignment horizontal="center" vertical="bottom" textRotation="0" wrapText="false" indent="0" shrinkToFit="false"/>
      <protection locked="true" hidden="false"/>
    </xf>
    <xf numFmtId="164" fontId="34" fillId="0" borderId="0" xfId="22" applyFont="true" applyBorder="true" applyAlignment="true" applyProtection="true">
      <alignment horizontal="general" vertical="center" textRotation="0" wrapText="false" indent="0" shrinkToFit="false"/>
      <protection locked="true" hidden="false"/>
    </xf>
    <xf numFmtId="164" fontId="25" fillId="0" borderId="26" xfId="22" applyFont="true" applyBorder="true" applyAlignment="true" applyProtection="true">
      <alignment horizontal="general" vertical="center" textRotation="0" wrapText="false" indent="0" shrinkToFit="false"/>
      <protection locked="true" hidden="false"/>
    </xf>
    <xf numFmtId="168" fontId="5" fillId="0" borderId="0" xfId="23" applyFont="true" applyBorder="true" applyAlignment="true" applyProtection="false">
      <alignment horizontal="general" vertical="center" textRotation="0" wrapText="false" indent="0" shrinkToFit="false"/>
      <protection locked="true" hidden="false"/>
    </xf>
    <xf numFmtId="165" fontId="30" fillId="5" borderId="1" xfId="20" applyFont="true" applyBorder="true" applyAlignment="true" applyProtection="true">
      <alignment horizontal="general" vertical="center" textRotation="0" wrapText="false" indent="0" shrinkToFit="false"/>
      <protection locked="false" hidden="false"/>
    </xf>
    <xf numFmtId="165" fontId="30" fillId="0" borderId="27" xfId="20" applyFont="true" applyBorder="true" applyAlignment="true" applyProtection="true">
      <alignment horizontal="general" vertical="center" textRotation="0" wrapText="false" indent="0" shrinkToFit="false"/>
      <protection locked="true" hidden="false"/>
    </xf>
    <xf numFmtId="164" fontId="25" fillId="0" borderId="28" xfId="22" applyFont="true" applyBorder="true" applyAlignment="true" applyProtection="true">
      <alignment horizontal="left" vertical="center" textRotation="0" wrapText="false" indent="0" shrinkToFit="false"/>
      <protection locked="true" hidden="false"/>
    </xf>
    <xf numFmtId="168" fontId="5" fillId="0" borderId="29" xfId="23" applyFont="true" applyBorder="true" applyAlignment="true" applyProtection="false">
      <alignment horizontal="general" vertical="center" textRotation="0" wrapText="false" indent="0" shrinkToFit="false"/>
      <protection locked="true" hidden="false"/>
    </xf>
    <xf numFmtId="164" fontId="5" fillId="0" borderId="30" xfId="23" applyFont="true" applyBorder="true" applyAlignment="true" applyProtection="false">
      <alignment horizontal="general" vertical="center" textRotation="0" wrapText="false" indent="0" shrinkToFit="false"/>
      <protection locked="true" hidden="false"/>
    </xf>
    <xf numFmtId="168" fontId="5" fillId="0" borderId="30" xfId="23" applyFont="true" applyBorder="true" applyAlignment="true" applyProtection="false">
      <alignment horizontal="general" vertical="center" textRotation="0" wrapText="false" indent="0" shrinkToFit="false"/>
      <protection locked="true" hidden="false"/>
    </xf>
    <xf numFmtId="165" fontId="5" fillId="0" borderId="30" xfId="25" applyFont="true" applyBorder="true" applyAlignment="true" applyProtection="true">
      <alignment horizontal="general" vertical="center" textRotation="0" wrapText="false" indent="0" shrinkToFit="false"/>
      <protection locked="true" hidden="false"/>
    </xf>
    <xf numFmtId="164" fontId="5" fillId="0" borderId="30" xfId="23" applyFont="true" applyBorder="true" applyAlignment="true" applyProtection="false">
      <alignment horizontal="right" vertical="center" textRotation="0" wrapText="false" indent="0" shrinkToFit="false"/>
      <protection locked="true" hidden="false"/>
    </xf>
    <xf numFmtId="165" fontId="32" fillId="0" borderId="30" xfId="21" applyFont="true" applyBorder="true" applyAlignment="true" applyProtection="true">
      <alignment horizontal="general" vertical="center" textRotation="0" wrapText="false" indent="0" shrinkToFit="false"/>
      <protection locked="true" hidden="false"/>
    </xf>
    <xf numFmtId="164" fontId="25" fillId="0" borderId="30" xfId="22" applyFont="true" applyBorder="true" applyAlignment="true" applyProtection="true">
      <alignment horizontal="general" vertical="center" textRotation="0" wrapText="false" indent="0" shrinkToFit="false"/>
      <protection locked="true" hidden="false"/>
    </xf>
    <xf numFmtId="164" fontId="25" fillId="0" borderId="31" xfId="22" applyFont="true" applyBorder="true" applyAlignment="true" applyProtection="true">
      <alignment horizontal="general" vertical="center" textRotation="0" wrapText="false" indent="0" shrinkToFit="false"/>
      <protection locked="true" hidden="false"/>
    </xf>
    <xf numFmtId="164" fontId="25" fillId="0" borderId="32" xfId="22" applyFont="true" applyBorder="true" applyAlignment="true" applyProtection="true">
      <alignment horizontal="left" vertical="center" textRotation="0" wrapText="false" indent="0" shrinkToFit="false"/>
      <protection locked="true" hidden="false"/>
    </xf>
    <xf numFmtId="165" fontId="30" fillId="0" borderId="33" xfId="20" applyFont="true" applyBorder="true" applyAlignment="true" applyProtection="true">
      <alignment horizontal="general" vertical="center" textRotation="0" wrapText="false" indent="0" shrinkToFit="false"/>
      <protection locked="true" hidden="false"/>
    </xf>
    <xf numFmtId="164" fontId="25" fillId="0" borderId="33" xfId="22" applyFont="true" applyBorder="true" applyAlignment="true" applyProtection="true">
      <alignment horizontal="general" vertical="center" textRotation="0" wrapText="false" indent="0" shrinkToFit="false"/>
      <protection locked="true" hidden="false"/>
    </xf>
    <xf numFmtId="164" fontId="25" fillId="0" borderId="34" xfId="22" applyFont="true" applyBorder="true" applyAlignment="true" applyProtection="true">
      <alignment horizontal="general" vertical="center" textRotation="0" wrapText="false" indent="0" shrinkToFit="false"/>
      <protection locked="true" hidden="false"/>
    </xf>
    <xf numFmtId="164" fontId="31" fillId="0" borderId="22" xfId="22" applyFont="true" applyBorder="true" applyAlignment="true" applyProtection="true">
      <alignment horizontal="left" vertical="center" textRotation="0" wrapText="false" indent="0" shrinkToFit="false"/>
      <protection locked="true" hidden="false"/>
    </xf>
    <xf numFmtId="164" fontId="25" fillId="0" borderId="22" xfId="22" applyFont="true" applyBorder="true" applyAlignment="true" applyProtection="true">
      <alignment horizontal="general" vertical="center" textRotation="0" wrapText="false" indent="0" shrinkToFit="false"/>
      <protection locked="true" hidden="false"/>
    </xf>
    <xf numFmtId="164" fontId="36" fillId="0" borderId="26" xfId="22" applyFont="true" applyBorder="true" applyAlignment="true" applyProtection="true">
      <alignment horizontal="general" vertical="center" textRotation="0" wrapText="false" indent="0" shrinkToFit="false"/>
      <protection locked="true" hidden="false"/>
    </xf>
    <xf numFmtId="164" fontId="30" fillId="5" borderId="1" xfId="22" applyFont="true" applyBorder="true" applyAlignment="true" applyProtection="true">
      <alignment horizontal="general" vertical="center" textRotation="0" wrapText="false" indent="0" shrinkToFit="false"/>
      <protection locked="false" hidden="false"/>
    </xf>
    <xf numFmtId="164" fontId="36" fillId="0" borderId="0" xfId="22" applyFont="true" applyBorder="true" applyAlignment="true" applyProtection="true">
      <alignment horizontal="general" vertical="center" textRotation="0" wrapText="false" indent="0" shrinkToFit="false"/>
      <protection locked="true" hidden="false"/>
    </xf>
    <xf numFmtId="164" fontId="30" fillId="0" borderId="0" xfId="22" applyFont="true" applyBorder="true" applyAlignment="true" applyProtection="true">
      <alignment horizontal="general" vertical="center" textRotation="0" wrapText="false" indent="0" shrinkToFit="false"/>
      <protection locked="true" hidden="false"/>
    </xf>
    <xf numFmtId="165" fontId="30" fillId="0" borderId="0" xfId="20" applyFont="true" applyBorder="true" applyAlignment="true" applyProtection="true">
      <alignment horizontal="general" vertical="center" textRotation="0" wrapText="false" indent="0" shrinkToFit="false"/>
      <protection locked="true" hidden="false"/>
    </xf>
    <xf numFmtId="164" fontId="25" fillId="0" borderId="0" xfId="22" applyFont="true" applyBorder="true" applyAlignment="true" applyProtection="true">
      <alignment horizontal="general" vertical="center" textRotation="0" wrapText="false" indent="0" shrinkToFit="false"/>
      <protection locked="true" hidden="false"/>
    </xf>
    <xf numFmtId="164" fontId="29" fillId="0" borderId="0" xfId="22" applyFont="true" applyBorder="true" applyAlignment="true" applyProtection="true">
      <alignment horizontal="general" vertical="center" textRotation="0" wrapText="false" indent="0" shrinkToFit="false"/>
      <protection locked="true" hidden="false"/>
    </xf>
    <xf numFmtId="165" fontId="30" fillId="0" borderId="35" xfId="20" applyFont="true" applyBorder="true" applyAlignment="true" applyProtection="true">
      <alignment horizontal="general" vertical="center" textRotation="0" wrapText="false" indent="0" shrinkToFit="false"/>
      <protection locked="true" hidden="false"/>
    </xf>
    <xf numFmtId="164" fontId="25" fillId="0" borderId="36" xfId="22" applyFont="true" applyBorder="true" applyAlignment="true" applyProtection="true">
      <alignment horizontal="left" vertical="center" textRotation="0" wrapText="false" indent="0" shrinkToFit="false"/>
      <protection locked="true" hidden="false"/>
    </xf>
    <xf numFmtId="164" fontId="31" fillId="0" borderId="22" xfId="22" applyFont="true" applyBorder="true" applyAlignment="true" applyProtection="true">
      <alignment horizontal="center" vertical="center" textRotation="0" wrapText="false" indent="0" shrinkToFit="false"/>
      <protection locked="true" hidden="false"/>
    </xf>
    <xf numFmtId="164" fontId="34" fillId="0" borderId="0" xfId="22" applyFont="true" applyBorder="true" applyAlignment="true" applyProtection="true">
      <alignment horizontal="right" vertical="bottom" textRotation="0" wrapText="false" indent="0" shrinkToFit="false"/>
      <protection locked="true" hidden="false"/>
    </xf>
    <xf numFmtId="164" fontId="29" fillId="0" borderId="0" xfId="22" applyFont="true" applyBorder="true" applyAlignment="true" applyProtection="true">
      <alignment horizontal="right" vertical="center" textRotation="0" wrapText="false" indent="0" shrinkToFit="false"/>
      <protection locked="true" hidden="false"/>
    </xf>
    <xf numFmtId="165" fontId="30" fillId="0" borderId="4" xfId="22" applyFont="true" applyBorder="true" applyAlignment="true" applyProtection="true">
      <alignment horizontal="general" vertical="center" textRotation="0" wrapText="false" indent="0" shrinkToFit="false"/>
      <protection locked="true" hidden="false"/>
    </xf>
    <xf numFmtId="164" fontId="25" fillId="0" borderId="37" xfId="22" applyFont="true" applyBorder="true" applyAlignment="true" applyProtection="true">
      <alignment horizontal="left" vertical="center" textRotation="0" wrapText="false" indent="0" shrinkToFit="false"/>
      <protection locked="true" hidden="false"/>
    </xf>
    <xf numFmtId="164" fontId="25" fillId="0" borderId="38" xfId="22" applyFont="true" applyBorder="true" applyAlignment="true" applyProtection="true">
      <alignment horizontal="general" vertical="center" textRotation="0" wrapText="false" indent="0" shrinkToFit="false"/>
      <protection locked="true" hidden="false"/>
    </xf>
    <xf numFmtId="164" fontId="25" fillId="0" borderId="39" xfId="22" applyFont="true" applyBorder="true" applyAlignment="true" applyProtection="true">
      <alignment horizontal="general" vertical="center" textRotation="0" wrapText="false" indent="0" shrinkToFit="false"/>
      <protection locked="true" hidden="false"/>
    </xf>
    <xf numFmtId="164" fontId="28" fillId="0" borderId="39" xfId="22" applyFont="true" applyBorder="true" applyAlignment="true" applyProtection="true">
      <alignment horizontal="general" vertical="center" textRotation="0" wrapText="false" indent="0" shrinkToFit="false"/>
      <protection locked="true" hidden="false"/>
    </xf>
    <xf numFmtId="164" fontId="38" fillId="0" borderId="40" xfId="22" applyFont="true" applyBorder="true" applyAlignment="true" applyProtection="true">
      <alignment horizontal="right" vertical="center" textRotation="0" wrapText="false" indent="0" shrinkToFit="false"/>
      <protection locked="true" hidden="false"/>
    </xf>
    <xf numFmtId="164" fontId="34" fillId="0" borderId="41" xfId="22" applyFont="true" applyBorder="true" applyAlignment="true" applyProtection="true">
      <alignment horizontal="general" vertical="center" textRotation="0" wrapText="true" indent="0" shrinkToFit="false"/>
      <protection locked="true" hidden="false"/>
    </xf>
    <xf numFmtId="165" fontId="30" fillId="5" borderId="1" xfId="20" applyFont="true" applyBorder="true" applyAlignment="true" applyProtection="true">
      <alignment horizontal="general" vertical="center" textRotation="0" wrapText="false" indent="0" shrinkToFit="false"/>
      <protection locked="true" hidden="false"/>
    </xf>
    <xf numFmtId="164" fontId="31" fillId="0" borderId="42" xfId="22" applyFont="true" applyBorder="true" applyAlignment="true" applyProtection="true">
      <alignment horizontal="left" vertical="center" textRotation="0" wrapText="false" indent="0" shrinkToFit="false"/>
      <protection locked="true" hidden="false"/>
    </xf>
    <xf numFmtId="164" fontId="30" fillId="5" borderId="1" xfId="22" applyFont="true" applyBorder="true" applyAlignment="true" applyProtection="true">
      <alignment horizontal="general" vertical="center" textRotation="0" wrapText="false" indent="0" shrinkToFit="false"/>
      <protection locked="true" hidden="false"/>
    </xf>
    <xf numFmtId="164" fontId="34" fillId="0" borderId="39" xfId="22" applyFont="true" applyBorder="true" applyAlignment="true" applyProtection="true">
      <alignment horizontal="general" vertical="center" textRotation="0" wrapText="true" indent="0" shrinkToFit="false"/>
      <protection locked="true" hidden="false"/>
    </xf>
    <xf numFmtId="164" fontId="31" fillId="0" borderId="43" xfId="22" applyFont="true" applyBorder="true" applyAlignment="true" applyProtection="true">
      <alignment horizontal="left" vertical="bottom" textRotation="0" wrapText="false" indent="0" shrinkToFit="false"/>
      <protection locked="true" hidden="false"/>
    </xf>
    <xf numFmtId="164" fontId="28" fillId="0" borderId="22" xfId="22" applyFont="true" applyBorder="true" applyAlignment="true" applyProtection="true">
      <alignment horizontal="general" vertical="center" textRotation="0" wrapText="false" indent="0" shrinkToFit="false"/>
      <protection locked="true" hidden="false"/>
    </xf>
    <xf numFmtId="165" fontId="30" fillId="5" borderId="1" xfId="22" applyFont="true" applyBorder="true" applyAlignment="true" applyProtection="true">
      <alignment horizontal="general" vertical="center" textRotation="0" wrapText="false" indent="0" shrinkToFit="false"/>
      <protection locked="false" hidden="false"/>
    </xf>
    <xf numFmtId="165" fontId="30" fillId="6" borderId="27" xfId="20" applyFont="true" applyBorder="true" applyAlignment="true" applyProtection="true">
      <alignment horizontal="general" vertical="center" textRotation="0" wrapText="false" indent="0" shrinkToFit="false"/>
      <protection locked="true" hidden="false"/>
    </xf>
    <xf numFmtId="164" fontId="29" fillId="0" borderId="0" xfId="22" applyFont="true" applyBorder="true" applyAlignment="true" applyProtection="true">
      <alignment horizontal="general" vertical="center" textRotation="0" wrapText="false" indent="0" shrinkToFit="false"/>
      <protection locked="true" hidden="false"/>
    </xf>
    <xf numFmtId="164" fontId="25" fillId="0" borderId="44" xfId="22" applyFont="true" applyBorder="true" applyAlignment="true" applyProtection="true">
      <alignment horizontal="general" vertical="center" textRotation="0" wrapText="false" indent="0" shrinkToFit="false"/>
      <protection locked="true" hidden="false"/>
    </xf>
    <xf numFmtId="164" fontId="25" fillId="0" borderId="36" xfId="22" applyFont="true" applyBorder="true" applyAlignment="true" applyProtection="true">
      <alignment horizontal="left" vertical="center" textRotation="0" wrapText="false" indent="0" shrinkToFit="false"/>
      <protection locked="true" hidden="false"/>
    </xf>
    <xf numFmtId="164" fontId="29" fillId="0" borderId="0" xfId="22" applyFont="true" applyBorder="false" applyAlignment="true" applyProtection="true">
      <alignment horizontal="right" vertical="center" textRotation="0" wrapText="false" indent="0" shrinkToFit="false"/>
      <protection locked="true" hidden="false"/>
    </xf>
    <xf numFmtId="165" fontId="30" fillId="3" borderId="2" xfId="22" applyFont="true" applyBorder="true" applyAlignment="true" applyProtection="true">
      <alignment horizontal="general" vertical="center" textRotation="0" wrapText="false" indent="0" shrinkToFit="false"/>
      <protection locked="true" hidden="false"/>
    </xf>
    <xf numFmtId="164" fontId="25" fillId="0" borderId="45" xfId="22" applyFont="true" applyBorder="true" applyAlignment="true" applyProtection="true">
      <alignment horizontal="left" vertical="center" textRotation="0" wrapText="false" indent="0" shrinkToFit="false"/>
      <protection locked="true" hidden="false"/>
    </xf>
    <xf numFmtId="165" fontId="30" fillId="0" borderId="46" xfId="22" applyFont="true" applyBorder="true" applyAlignment="true" applyProtection="true">
      <alignment horizontal="general" vertical="center" textRotation="0" wrapText="false" indent="0" shrinkToFit="false"/>
      <protection locked="true" hidden="false"/>
    </xf>
    <xf numFmtId="165" fontId="30" fillId="0" borderId="0" xfId="22" applyFont="true" applyBorder="true" applyAlignment="true" applyProtection="true">
      <alignment horizontal="general" vertical="center" textRotation="0" wrapText="false" indent="0" shrinkToFit="false"/>
      <protection locked="true" hidden="false"/>
    </xf>
    <xf numFmtId="164" fontId="5" fillId="0" borderId="0" xfId="22" applyFont="true" applyBorder="true" applyAlignment="true" applyProtection="true">
      <alignment horizontal="center" vertical="bottom" textRotation="0" wrapText="false" indent="0" shrinkToFit="false"/>
      <protection locked="true" hidden="false"/>
    </xf>
  </cellXfs>
  <cellStyles count="12">
    <cellStyle name="Normal" xfId="0" builtinId="0"/>
    <cellStyle name="Comma" xfId="15" builtinId="3"/>
    <cellStyle name="Comma [0]" xfId="16" builtinId="6"/>
    <cellStyle name="Currency" xfId="17" builtinId="4"/>
    <cellStyle name="Currency [0]" xfId="18" builtinId="7"/>
    <cellStyle name="Percent" xfId="19" builtinId="5"/>
    <cellStyle name="桁区切り 2" xfId="20"/>
    <cellStyle name="桁区切り 3" xfId="21"/>
    <cellStyle name="標準 2" xfId="22"/>
    <cellStyle name="標準 3" xfId="23"/>
    <cellStyle name="標準 5" xfId="24"/>
    <cellStyle name="Excel Built-in Comma [0]" xfId="25"/>
  </cellStyles>
  <colors>
    <indexedColors>
      <rgbColor rgb="FF000000"/>
      <rgbColor rgb="FFFFFFFF"/>
      <rgbColor rgb="FFFF0000"/>
      <rgbColor rgb="FF00FF00"/>
      <rgbColor rgb="FF0000FF"/>
      <rgbColor rgb="FFFFFF00"/>
      <rgbColor rgb="FFFF00FF"/>
      <rgbColor rgb="FF00FFFF"/>
      <rgbColor rgb="FFC00000"/>
      <rgbColor rgb="FF008000"/>
      <rgbColor rgb="FF000080"/>
      <rgbColor rgb="FF808000"/>
      <rgbColor rgb="FF800080"/>
      <rgbColor rgb="FF008080"/>
      <rgbColor rgb="FFC0C0C0"/>
      <rgbColor rgb="FF808080"/>
      <rgbColor rgb="FF9999FF"/>
      <rgbColor rgb="FF993366"/>
      <rgbColor rgb="FFFDEADA"/>
      <rgbColor rgb="FFDBEEF4"/>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D85B"/>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テーマ">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33CCCC"/>
    <pageSetUpPr fitToPage="true"/>
  </sheetPr>
  <dimension ref="A1:AH109"/>
  <sheetViews>
    <sheetView showFormulas="false" showGridLines="false" showRowColHeaders="true" showZeros="true" rightToLeft="false" tabSelected="true" showOutlineSymbols="true" defaultGridColor="true" view="normal" topLeftCell="A1" colorId="64" zoomScale="80" zoomScaleNormal="80" zoomScalePageLayoutView="75" workbookViewId="0">
      <selection pane="topLeft" activeCell="F14" activeCellId="0" sqref="F14"/>
    </sheetView>
  </sheetViews>
  <sheetFormatPr defaultColWidth="9.00390625" defaultRowHeight="18" customHeight="true" zeroHeight="false" outlineLevelRow="0" outlineLevelCol="0"/>
  <cols>
    <col collapsed="false" customWidth="true" hidden="false" outlineLevel="0" max="1" min="1" style="1" width="11.76"/>
    <col collapsed="false" customWidth="true" hidden="false" outlineLevel="0" max="2" min="2" style="1" width="18.63"/>
    <col collapsed="false" customWidth="true" hidden="false" outlineLevel="0" max="3" min="3" style="1" width="11"/>
    <col collapsed="false" customWidth="true" hidden="false" outlineLevel="0" max="4" min="4" style="1" width="7"/>
    <col collapsed="false" customWidth="true" hidden="false" outlineLevel="0" max="5" min="5" style="1" width="18.13"/>
    <col collapsed="false" customWidth="true" hidden="false" outlineLevel="0" max="6" min="6" style="2" width="18.13"/>
    <col collapsed="false" customWidth="true" hidden="false" outlineLevel="0" max="7" min="7" style="2" width="14.76"/>
    <col collapsed="false" customWidth="true" hidden="false" outlineLevel="0" max="8" min="8" style="1" width="17"/>
    <col collapsed="false" customWidth="true" hidden="true" outlineLevel="0" max="9" min="9" style="1" width="11.87"/>
    <col collapsed="false" customWidth="true" hidden="true" outlineLevel="0" max="10" min="10" style="1" width="5.63"/>
    <col collapsed="false" customWidth="true" hidden="true" outlineLevel="0" max="11" min="11" style="1" width="5.87"/>
    <col collapsed="false" customWidth="true" hidden="true" outlineLevel="0" max="14" min="12" style="3" width="5.37"/>
    <col collapsed="false" customWidth="true" hidden="true" outlineLevel="0" max="15" min="15" style="3" width="5.87"/>
    <col collapsed="false" customWidth="true" hidden="true" outlineLevel="0" max="16" min="16" style="3" width="6"/>
    <col collapsed="false" customWidth="true" hidden="false" outlineLevel="0" max="17" min="17" style="3" width="6"/>
    <col collapsed="false" customWidth="true" hidden="false" outlineLevel="0" max="18" min="18" style="3" width="11.37"/>
    <col collapsed="false" customWidth="true" hidden="false" outlineLevel="0" max="19" min="19" style="3" width="3.87"/>
    <col collapsed="false" customWidth="true" hidden="false" outlineLevel="0" max="20" min="20" style="3" width="3"/>
    <col collapsed="false" customWidth="true" hidden="false" outlineLevel="0" max="21" min="21" style="3" width="8.88"/>
    <col collapsed="false" customWidth="true" hidden="false" outlineLevel="0" max="22" min="22" style="3" width="3.87"/>
    <col collapsed="false" customWidth="true" hidden="false" outlineLevel="0" max="23" min="23" style="3" width="3"/>
    <col collapsed="false" customWidth="true" hidden="false" outlineLevel="0" max="25" min="24" style="3" width="8.88"/>
    <col collapsed="false" customWidth="true" hidden="false" outlineLevel="0" max="26" min="26" style="3" width="3.87"/>
    <col collapsed="false" customWidth="true" hidden="false" outlineLevel="0" max="27" min="27" style="3" width="3"/>
    <col collapsed="false" customWidth="true" hidden="false" outlineLevel="0" max="28" min="28" style="3" width="5"/>
    <col collapsed="false" customWidth="true" hidden="false" outlineLevel="0" max="29" min="29" style="3" width="3.87"/>
    <col collapsed="false" customWidth="true" hidden="false" outlineLevel="0" max="30" min="30" style="3" width="12.13"/>
    <col collapsed="false" customWidth="false" hidden="false" outlineLevel="0" max="16384" min="31" style="3" width="9"/>
  </cols>
  <sheetData>
    <row r="1" customFormat="false" ht="18" hidden="false" customHeight="true" outlineLevel="0" collapsed="false">
      <c r="A1" s="4" t="s">
        <v>0</v>
      </c>
      <c r="B1" s="4"/>
      <c r="C1" s="4"/>
      <c r="D1" s="4"/>
      <c r="E1" s="4"/>
      <c r="F1" s="4"/>
      <c r="G1" s="4"/>
      <c r="H1" s="4"/>
    </row>
    <row r="2" customFormat="false" ht="18" hidden="false" customHeight="false" outlineLevel="0" collapsed="false">
      <c r="A2" s="5"/>
      <c r="B2" s="6"/>
      <c r="F2" s="7"/>
      <c r="G2" s="7"/>
    </row>
    <row r="3" s="13" customFormat="true" ht="19.5" hidden="false" customHeight="true" outlineLevel="0" collapsed="false">
      <c r="A3" s="8" t="s">
        <v>1</v>
      </c>
      <c r="B3" s="9"/>
      <c r="C3" s="10"/>
      <c r="D3" s="10"/>
      <c r="E3" s="10"/>
      <c r="F3" s="11"/>
      <c r="G3" s="11"/>
      <c r="H3" s="12"/>
      <c r="I3" s="12"/>
      <c r="J3" s="12"/>
      <c r="K3" s="12"/>
    </row>
    <row r="4" s="15" customFormat="true" ht="18" hidden="false" customHeight="true" outlineLevel="0" collapsed="false">
      <c r="A4" s="14" t="s">
        <v>2</v>
      </c>
      <c r="B4" s="14"/>
      <c r="C4" s="14"/>
      <c r="D4" s="14"/>
      <c r="E4" s="14"/>
      <c r="F4" s="14"/>
      <c r="G4" s="14"/>
      <c r="H4" s="14"/>
      <c r="I4" s="2"/>
      <c r="J4" s="2"/>
      <c r="K4" s="2"/>
    </row>
    <row r="5" s="17" customFormat="true" ht="15" hidden="false" customHeight="true" outlineLevel="0" collapsed="false">
      <c r="A5" s="14"/>
      <c r="B5" s="14"/>
      <c r="C5" s="14"/>
      <c r="D5" s="14"/>
      <c r="E5" s="14"/>
      <c r="F5" s="14"/>
      <c r="G5" s="14"/>
      <c r="H5" s="14"/>
      <c r="I5" s="16"/>
      <c r="J5" s="16"/>
      <c r="K5" s="16"/>
    </row>
    <row r="6" customFormat="false" ht="14.25" hidden="false" customHeight="true" outlineLevel="0" collapsed="false">
      <c r="A6" s="18" t="s">
        <v>3</v>
      </c>
      <c r="B6" s="18"/>
      <c r="C6" s="18"/>
      <c r="D6" s="18"/>
      <c r="E6" s="18"/>
      <c r="F6" s="18"/>
      <c r="G6" s="18"/>
      <c r="H6" s="18"/>
    </row>
    <row r="7" s="13" customFormat="true" ht="15" hidden="false" customHeight="true" outlineLevel="0" collapsed="false">
      <c r="A7" s="18"/>
      <c r="B7" s="18"/>
      <c r="C7" s="18"/>
      <c r="D7" s="18"/>
      <c r="E7" s="18"/>
      <c r="F7" s="18"/>
      <c r="G7" s="18"/>
      <c r="H7" s="18"/>
      <c r="I7" s="12"/>
      <c r="J7" s="12"/>
      <c r="K7" s="12"/>
    </row>
    <row r="8" customFormat="false" ht="9.75" hidden="false" customHeight="true" outlineLevel="0" collapsed="false"/>
    <row r="9" customFormat="false" ht="15" hidden="false" customHeight="true" outlineLevel="0" collapsed="false">
      <c r="A9" s="19"/>
      <c r="B9" s="20"/>
      <c r="C9" s="2" t="s">
        <v>4</v>
      </c>
      <c r="D9" s="21"/>
      <c r="E9" s="22"/>
      <c r="F9" s="2" t="s">
        <v>5</v>
      </c>
      <c r="H9" s="23"/>
    </row>
    <row r="10" s="19" customFormat="true" ht="9.75" hidden="false" customHeight="true" outlineLevel="0" collapsed="false">
      <c r="B10" s="24"/>
      <c r="C10" s="24"/>
      <c r="D10" s="25"/>
      <c r="F10" s="26"/>
      <c r="G10" s="26"/>
      <c r="H10" s="24"/>
      <c r="I10" s="24"/>
      <c r="J10" s="24"/>
      <c r="K10" s="24"/>
    </row>
    <row r="11" s="30" customFormat="true" ht="18" hidden="false" customHeight="false" outlineLevel="0" collapsed="false">
      <c r="A11" s="27" t="s">
        <v>6</v>
      </c>
      <c r="B11" s="28"/>
      <c r="C11" s="27"/>
      <c r="D11" s="27"/>
      <c r="E11" s="28"/>
      <c r="F11" s="29"/>
      <c r="G11" s="29"/>
      <c r="H11" s="29"/>
      <c r="I11" s="28"/>
      <c r="J11" s="28"/>
      <c r="K11" s="28"/>
    </row>
    <row r="12" s="19" customFormat="true" ht="15" hidden="false" customHeight="true" outlineLevel="0" collapsed="false">
      <c r="A12" s="31"/>
      <c r="B12" s="32" t="s">
        <v>7</v>
      </c>
      <c r="C12" s="31"/>
      <c r="D12" s="31"/>
      <c r="E12" s="24"/>
      <c r="F12" s="31"/>
      <c r="G12" s="31"/>
      <c r="H12" s="33"/>
      <c r="I12" s="34" t="s">
        <v>8</v>
      </c>
      <c r="J12" s="24"/>
      <c r="K12" s="24"/>
    </row>
    <row r="13" s="19" customFormat="true" ht="42.75" hidden="false" customHeight="true" outlineLevel="0" collapsed="false">
      <c r="A13" s="31"/>
      <c r="B13" s="35" t="s">
        <v>9</v>
      </c>
      <c r="C13" s="36" t="s">
        <v>10</v>
      </c>
      <c r="D13" s="36"/>
      <c r="E13" s="37" t="s">
        <v>11</v>
      </c>
      <c r="F13" s="38" t="s">
        <v>12</v>
      </c>
      <c r="G13" s="39" t="s">
        <v>13</v>
      </c>
      <c r="H13" s="37" t="s">
        <v>14</v>
      </c>
      <c r="I13" s="40" t="s">
        <v>15</v>
      </c>
      <c r="J13" s="41" t="s">
        <v>16</v>
      </c>
      <c r="K13" s="42" t="s">
        <v>17</v>
      </c>
      <c r="L13" s="42" t="s">
        <v>18</v>
      </c>
      <c r="M13" s="43" t="s">
        <v>19</v>
      </c>
      <c r="N13" s="43" t="s">
        <v>20</v>
      </c>
      <c r="O13" s="43" t="s">
        <v>21</v>
      </c>
      <c r="P13" s="44" t="s">
        <v>22</v>
      </c>
      <c r="Q13" s="44"/>
      <c r="T13" s="45"/>
    </row>
    <row r="14" s="19" customFormat="true" ht="16.5" hidden="false" customHeight="true" outlineLevel="0" collapsed="false">
      <c r="A14" s="31"/>
      <c r="B14" s="46" t="s">
        <v>23</v>
      </c>
      <c r="C14" s="47"/>
      <c r="D14" s="47"/>
      <c r="E14" s="48"/>
      <c r="F14" s="48"/>
      <c r="G14" s="49"/>
      <c r="H14" s="50" t="n">
        <f aca="false">IF(E14&lt;=430000,0,IF(E14&gt;25000000,E14,IF(E14&gt;24500000,E14-150000,IF(E14&gt;24000000,E14-290000,E14-430000))))</f>
        <v>0</v>
      </c>
      <c r="I14" s="51" t="n">
        <f aca="false">IF(C14="40歳以上65歳未満",H14,0)</f>
        <v>0</v>
      </c>
      <c r="J14" s="51" t="n">
        <f aca="false">IF(C14="40歳以上65歳未満",D14,0)</f>
        <v>0</v>
      </c>
      <c r="K14" s="51" t="n">
        <f aca="false">IF(C14="40歳以上65歳未満",1,0)</f>
        <v>0</v>
      </c>
      <c r="L14" s="51" t="n">
        <f aca="false">IF(E14=0,0,IF(G14="○",1,0))</f>
        <v>0</v>
      </c>
      <c r="M14" s="52" t="n">
        <f aca="false">IF(C14="0歳以上7歳未満",1,0)</f>
        <v>0</v>
      </c>
      <c r="N14" s="52" t="n">
        <f aca="false">IF(OR(C14="18歳以上40歳未満",C14="40歳以上65歳未満",C14="65歳以上"),1,0)</f>
        <v>0</v>
      </c>
      <c r="O14" s="53" t="n">
        <f aca="false">COUNTA(C14:C20)-M22</f>
        <v>0</v>
      </c>
      <c r="P14" s="53" t="n">
        <f aca="false">COUNTA(C14:C20)</f>
        <v>0</v>
      </c>
      <c r="Q14" s="53"/>
      <c r="S14" s="52"/>
    </row>
    <row r="15" s="19" customFormat="true" ht="16.5" hidden="false" customHeight="true" outlineLevel="0" collapsed="false">
      <c r="A15" s="31"/>
      <c r="B15" s="54" t="s">
        <v>24</v>
      </c>
      <c r="C15" s="55"/>
      <c r="D15" s="55"/>
      <c r="E15" s="56"/>
      <c r="F15" s="56"/>
      <c r="G15" s="49"/>
      <c r="H15" s="50" t="n">
        <f aca="false">IF(E15&lt;=430000,0,IF(E15&gt;25000000,E15,IF(E15&gt;24500000,E15-150000,IF(E15&gt;24000000,E15-290000,E15-430000))))</f>
        <v>0</v>
      </c>
      <c r="I15" s="51" t="n">
        <f aca="false">IF(C15="40歳以上65歳未満",H15,0)</f>
        <v>0</v>
      </c>
      <c r="J15" s="51" t="n">
        <f aca="false">IF(C15="40歳以上65歳未満",D15,0)</f>
        <v>0</v>
      </c>
      <c r="K15" s="51" t="n">
        <f aca="false">IF(C15="40歳以上65歳未満",1,0)</f>
        <v>0</v>
      </c>
      <c r="L15" s="51" t="n">
        <f aca="false">IF(E15=0,0,IF(G15="○",1,0))</f>
        <v>0</v>
      </c>
      <c r="M15" s="52" t="n">
        <f aca="false">IF(C15="0歳以上7歳未満",1,0)</f>
        <v>0</v>
      </c>
      <c r="N15" s="52" t="n">
        <f aca="false">IF(OR(C15="18歳以上40歳未満",C15="40歳以上65歳未満",C15="65歳以上"),1,0)</f>
        <v>0</v>
      </c>
      <c r="O15" s="53" t="n">
        <f aca="false">COUNTA(C15:C21)-M23</f>
        <v>0</v>
      </c>
      <c r="P15" s="53" t="n">
        <f aca="false">COUNTA(C15:C21)</f>
        <v>0</v>
      </c>
      <c r="Q15" s="53"/>
      <c r="S15" s="52"/>
    </row>
    <row r="16" s="19" customFormat="true" ht="16.5" hidden="false" customHeight="true" outlineLevel="0" collapsed="false">
      <c r="A16" s="31"/>
      <c r="B16" s="54" t="s">
        <v>25</v>
      </c>
      <c r="C16" s="55"/>
      <c r="D16" s="55"/>
      <c r="E16" s="57"/>
      <c r="F16" s="57"/>
      <c r="G16" s="49"/>
      <c r="H16" s="50" t="n">
        <f aca="false">IF(E16&lt;=430000,0,IF(E16&gt;25000000,E16,IF(E16&gt;24500000,E16-150000,IF(E16&gt;24000000,E16-290000,E16-430000))))</f>
        <v>0</v>
      </c>
      <c r="I16" s="51" t="n">
        <f aca="false">IF(C16="40歳以上65歳未満",H16,0)</f>
        <v>0</v>
      </c>
      <c r="J16" s="51" t="n">
        <f aca="false">IF(C16="40歳以上65歳未満",D16,0)</f>
        <v>0</v>
      </c>
      <c r="K16" s="51" t="n">
        <f aca="false">IF(C16="40歳以上65歳未満",1,0)</f>
        <v>0</v>
      </c>
      <c r="L16" s="51" t="n">
        <f aca="false">IF(E16=0,0,IF(G16="○",1,0))</f>
        <v>0</v>
      </c>
      <c r="M16" s="52" t="n">
        <f aca="false">IF(C16="0歳以上7歳未満",1,0)</f>
        <v>0</v>
      </c>
      <c r="N16" s="52" t="n">
        <f aca="false">IF(OR(C16="18歳以上40歳未満",C16="40歳以上65歳未満",C16="65歳以上"),1,0)</f>
        <v>0</v>
      </c>
      <c r="O16" s="53" t="n">
        <f aca="false">COUNTA(C16:C22)-M24</f>
        <v>0</v>
      </c>
      <c r="P16" s="53" t="n">
        <f aca="false">COUNTA(C16:C22)</f>
        <v>0</v>
      </c>
      <c r="Q16" s="53"/>
      <c r="R16" s="58"/>
      <c r="S16" s="52"/>
      <c r="T16" s="52"/>
    </row>
    <row r="17" s="19" customFormat="true" ht="16.5" hidden="false" customHeight="true" outlineLevel="0" collapsed="false">
      <c r="A17" s="31"/>
      <c r="B17" s="54" t="s">
        <v>26</v>
      </c>
      <c r="C17" s="55"/>
      <c r="D17" s="55"/>
      <c r="E17" s="57"/>
      <c r="F17" s="57"/>
      <c r="G17" s="49"/>
      <c r="H17" s="50" t="n">
        <f aca="false">IF(E17&lt;=430000,0,IF(E17&gt;25000000,E17,IF(E17&gt;24500000,E17-150000,IF(E17&gt;24000000,E17-290000,E17-430000))))</f>
        <v>0</v>
      </c>
      <c r="I17" s="51" t="n">
        <f aca="false">IF(C17="40歳以上65歳未満",H17,0)</f>
        <v>0</v>
      </c>
      <c r="J17" s="51" t="n">
        <f aca="false">IF(C17="40歳以上65歳未満",D17,0)</f>
        <v>0</v>
      </c>
      <c r="K17" s="51" t="n">
        <f aca="false">IF(C17="40歳以上65歳未満",1,0)</f>
        <v>0</v>
      </c>
      <c r="L17" s="51" t="n">
        <f aca="false">IF(E17=0,0,IF(G17="○",1,0))</f>
        <v>0</v>
      </c>
      <c r="M17" s="52" t="n">
        <f aca="false">IF(C17="0歳以上7歳未満",1,0)</f>
        <v>0</v>
      </c>
      <c r="N17" s="52" t="n">
        <f aca="false">IF(OR(C17="18歳以上40歳未満",C17="40歳以上65歳未満",C17="65歳以上"),1,0)</f>
        <v>0</v>
      </c>
      <c r="O17" s="53" t="n">
        <f aca="false">COUNTA(C17:C23)-M25</f>
        <v>0</v>
      </c>
      <c r="P17" s="53" t="n">
        <f aca="false">COUNTA(C17:C23)</f>
        <v>0</v>
      </c>
      <c r="Q17" s="53"/>
      <c r="S17" s="52"/>
      <c r="AD17" s="59"/>
      <c r="AE17" s="59"/>
      <c r="AF17" s="59"/>
      <c r="AG17" s="59"/>
    </row>
    <row r="18" s="19" customFormat="true" ht="16.5" hidden="false" customHeight="true" outlineLevel="0" collapsed="false">
      <c r="A18" s="31"/>
      <c r="B18" s="54" t="s">
        <v>27</v>
      </c>
      <c r="C18" s="55"/>
      <c r="D18" s="55"/>
      <c r="E18" s="57"/>
      <c r="F18" s="57"/>
      <c r="G18" s="49"/>
      <c r="H18" s="50" t="n">
        <f aca="false">IF(E18&lt;=430000,0,IF(E18&gt;25000000,E18,IF(E18&gt;24500000,E18-150000,IF(E18&gt;24000000,E18-290000,E18-430000))))</f>
        <v>0</v>
      </c>
      <c r="I18" s="51" t="n">
        <f aca="false">IF(C18="40歳以上65歳未満",H18,0)</f>
        <v>0</v>
      </c>
      <c r="J18" s="51" t="n">
        <f aca="false">IF(C18="40歳以上65歳未満",D18,0)</f>
        <v>0</v>
      </c>
      <c r="K18" s="51" t="n">
        <f aca="false">IF(C18="40歳以上65歳未満",1,0)</f>
        <v>0</v>
      </c>
      <c r="L18" s="51" t="n">
        <f aca="false">IF(E18=0,0,IF(G18="○",1,0))</f>
        <v>0</v>
      </c>
      <c r="M18" s="52" t="n">
        <f aca="false">IF(C18="0歳以上7歳未満",1,0)</f>
        <v>0</v>
      </c>
      <c r="N18" s="52" t="n">
        <f aca="false">IF(OR(C18="18歳以上40歳未満",C18="40歳以上65歳未満",C18="65歳以上"),1,0)</f>
        <v>0</v>
      </c>
      <c r="O18" s="53" t="n">
        <f aca="false">COUNTA(C18:C24)-M26</f>
        <v>0</v>
      </c>
      <c r="P18" s="53" t="n">
        <f aca="false">COUNTA(C18:C24)</f>
        <v>0</v>
      </c>
      <c r="Q18" s="53"/>
      <c r="S18" s="52"/>
      <c r="AD18" s="60"/>
      <c r="AF18" s="60"/>
      <c r="AG18" s="60"/>
    </row>
    <row r="19" s="19" customFormat="true" ht="16.5" hidden="false" customHeight="true" outlineLevel="0" collapsed="false">
      <c r="A19" s="31"/>
      <c r="B19" s="54" t="s">
        <v>28</v>
      </c>
      <c r="C19" s="55"/>
      <c r="D19" s="55"/>
      <c r="E19" s="57"/>
      <c r="F19" s="57"/>
      <c r="G19" s="49"/>
      <c r="H19" s="50" t="n">
        <f aca="false">IF(E19&lt;=430000,0,IF(E19&gt;25000000,E19,IF(E19&gt;24500000,E19-150000,IF(E19&gt;24000000,E19-290000,E19-430000))))</f>
        <v>0</v>
      </c>
      <c r="I19" s="51" t="n">
        <f aca="false">IF(C19="40歳以上65歳未満",H19,0)</f>
        <v>0</v>
      </c>
      <c r="J19" s="51" t="n">
        <f aca="false">IF(C19="40歳以上65歳未満",D19,0)</f>
        <v>0</v>
      </c>
      <c r="K19" s="51" t="n">
        <f aca="false">IF(C19="40歳以上65歳未満",1,0)</f>
        <v>0</v>
      </c>
      <c r="L19" s="51" t="n">
        <f aca="false">IF(E19=0,0,IF(G19="○",1,0))</f>
        <v>0</v>
      </c>
      <c r="M19" s="52" t="n">
        <f aca="false">IF(C19="0歳以上7歳未満",1,0)</f>
        <v>0</v>
      </c>
      <c r="N19" s="52" t="n">
        <f aca="false">IF(OR(C19="18歳以上40歳未満",C19="40歳以上65歳未満",C19="65歳以上"),1,0)</f>
        <v>0</v>
      </c>
      <c r="O19" s="53" t="n">
        <f aca="false">COUNTA(C19:C25)-M27</f>
        <v>0</v>
      </c>
      <c r="P19" s="53" t="n">
        <f aca="false">COUNTA(C19:C25)</f>
        <v>0</v>
      </c>
      <c r="Q19" s="53"/>
      <c r="S19" s="52"/>
      <c r="AD19" s="60"/>
      <c r="AF19" s="60"/>
      <c r="AG19" s="60"/>
    </row>
    <row r="20" s="19" customFormat="true" ht="16.5" hidden="false" customHeight="true" outlineLevel="0" collapsed="false">
      <c r="A20" s="31"/>
      <c r="B20" s="61" t="s">
        <v>29</v>
      </c>
      <c r="C20" s="62"/>
      <c r="D20" s="62"/>
      <c r="E20" s="63"/>
      <c r="F20" s="63"/>
      <c r="G20" s="64"/>
      <c r="H20" s="65" t="n">
        <f aca="false">IF(E20&lt;=430000,0,IF(E20&gt;25000000,E20,IF(E20&gt;24500000,E20-150000,IF(E20&gt;24000000,E20-290000,E20-430000))))</f>
        <v>0</v>
      </c>
      <c r="I20" s="51" t="n">
        <f aca="false">IF(C20="40歳以上65歳未満",H20,0)</f>
        <v>0</v>
      </c>
      <c r="J20" s="51" t="n">
        <f aca="false">IF(C20="40歳以上65歳未満",D20,0)</f>
        <v>0</v>
      </c>
      <c r="K20" s="51" t="n">
        <f aca="false">IF(C20="40歳以上65歳未満",1,0)</f>
        <v>0</v>
      </c>
      <c r="L20" s="51" t="n">
        <f aca="false">IF(E20=0,0,IF(G20="○",1,0))</f>
        <v>0</v>
      </c>
      <c r="M20" s="52" t="n">
        <f aca="false">IF(C20="0歳以上7歳未満",1,0)</f>
        <v>0</v>
      </c>
      <c r="N20" s="52" t="n">
        <f aca="false">IF(OR(C20="18歳以上40歳未満",C20="40歳以上65歳未満",C20="65歳以上"),1,0)</f>
        <v>0</v>
      </c>
      <c r="O20" s="53" t="n">
        <f aca="false">COUNTA(C20:C26)-M28</f>
        <v>0</v>
      </c>
      <c r="P20" s="53" t="n">
        <f aca="false">COUNTA(C20:C26)</f>
        <v>0</v>
      </c>
      <c r="Q20" s="53"/>
      <c r="S20" s="52"/>
      <c r="AD20" s="60"/>
      <c r="AF20" s="60"/>
      <c r="AG20" s="60"/>
    </row>
    <row r="21" s="19" customFormat="true" ht="8.25" hidden="false" customHeight="true" outlineLevel="0" collapsed="false">
      <c r="A21" s="31"/>
      <c r="B21" s="66"/>
      <c r="C21" s="66"/>
      <c r="D21" s="66"/>
      <c r="E21" s="67"/>
      <c r="F21" s="67"/>
      <c r="G21" s="67"/>
      <c r="H21" s="53"/>
      <c r="I21" s="51"/>
      <c r="J21" s="51"/>
      <c r="K21" s="51"/>
      <c r="L21" s="53"/>
    </row>
    <row r="22" s="19" customFormat="true" ht="18" hidden="false" customHeight="false" outlineLevel="0" collapsed="false">
      <c r="A22" s="27" t="s">
        <v>30</v>
      </c>
      <c r="B22" s="24"/>
      <c r="C22" s="24"/>
      <c r="D22" s="24"/>
      <c r="E22" s="67"/>
      <c r="F22" s="67"/>
      <c r="G22" s="67"/>
      <c r="H22" s="53"/>
      <c r="I22" s="51"/>
      <c r="J22" s="51"/>
      <c r="K22" s="51"/>
      <c r="L22" s="53" t="n">
        <f aca="false">SUM(L14:L20)</f>
        <v>0</v>
      </c>
      <c r="M22" s="53" t="n">
        <f aca="false">SUM(M14:M20)</f>
        <v>0</v>
      </c>
      <c r="N22" s="53" t="n">
        <f aca="false">SUM(N14:N20)</f>
        <v>0</v>
      </c>
      <c r="O22" s="53" t="n">
        <f aca="false">SUM(O14:O20)</f>
        <v>0</v>
      </c>
      <c r="P22" s="53" t="n">
        <f aca="false">SUM(P14:P20)</f>
        <v>0</v>
      </c>
      <c r="Q22" s="53"/>
    </row>
    <row r="23" s="19" customFormat="true" ht="15" hidden="false" customHeight="true" outlineLevel="0" collapsed="false">
      <c r="A23" s="31"/>
      <c r="B23" s="32" t="s">
        <v>7</v>
      </c>
      <c r="C23" s="31"/>
      <c r="D23" s="31"/>
      <c r="E23" s="24"/>
      <c r="F23" s="31"/>
      <c r="G23" s="31"/>
      <c r="H23" s="33"/>
      <c r="I23" s="68"/>
      <c r="J23" s="24"/>
      <c r="K23" s="24"/>
      <c r="AD23" s="59"/>
      <c r="AE23" s="59"/>
      <c r="AF23" s="59"/>
      <c r="AG23" s="59"/>
    </row>
    <row r="24" s="19" customFormat="true" ht="18" hidden="false" customHeight="true" outlineLevel="0" collapsed="false">
      <c r="A24" s="31"/>
      <c r="B24" s="69" t="s">
        <v>31</v>
      </c>
      <c r="C24" s="69"/>
      <c r="D24" s="69"/>
      <c r="E24" s="37" t="s">
        <v>11</v>
      </c>
      <c r="F24" s="37" t="s">
        <v>32</v>
      </c>
      <c r="G24" s="70"/>
      <c r="H24" s="71"/>
      <c r="I24" s="72" t="s">
        <v>33</v>
      </c>
      <c r="J24" s="24"/>
      <c r="K24" s="24"/>
      <c r="P24" s="59"/>
      <c r="Q24" s="59"/>
      <c r="R24" s="59"/>
      <c r="S24" s="59"/>
      <c r="T24" s="59"/>
      <c r="U24" s="59"/>
      <c r="V24" s="59"/>
      <c r="W24" s="59"/>
      <c r="X24" s="59"/>
      <c r="Y24" s="59"/>
      <c r="Z24" s="59"/>
      <c r="AA24" s="59"/>
      <c r="AB24" s="59"/>
      <c r="AC24" s="59"/>
    </row>
    <row r="25" s="19" customFormat="true" ht="16.5" hidden="false" customHeight="true" outlineLevel="0" collapsed="false">
      <c r="A25" s="31"/>
      <c r="B25" s="73" t="s">
        <v>34</v>
      </c>
      <c r="C25" s="73"/>
      <c r="D25" s="73"/>
      <c r="E25" s="74"/>
      <c r="F25" s="74"/>
      <c r="G25" s="75"/>
      <c r="H25" s="53"/>
      <c r="I25" s="51" t="n">
        <f aca="false">F14+F15+F16+F17+F18+F19+F20+F25</f>
        <v>0</v>
      </c>
      <c r="J25" s="51"/>
      <c r="K25" s="51"/>
      <c r="L25" s="58"/>
      <c r="M25" s="58"/>
      <c r="N25" s="58"/>
    </row>
    <row r="26" customFormat="false" ht="15" hidden="false" customHeight="true" outlineLevel="0" collapsed="false">
      <c r="A26" s="31"/>
      <c r="B26" s="31"/>
      <c r="C26" s="31"/>
      <c r="D26" s="31"/>
      <c r="E26" s="31"/>
      <c r="F26" s="31"/>
      <c r="G26" s="31"/>
      <c r="H26" s="31"/>
      <c r="L26" s="53"/>
      <c r="M26" s="53"/>
      <c r="N26" s="53"/>
      <c r="O26" s="53"/>
      <c r="P26" s="51"/>
      <c r="Q26" s="51"/>
      <c r="R26" s="51"/>
      <c r="S26" s="52"/>
      <c r="T26" s="52"/>
      <c r="U26" s="52"/>
    </row>
    <row r="27" s="59" customFormat="true" ht="18" hidden="false" customHeight="true" outlineLevel="0" collapsed="false">
      <c r="A27" s="76" t="s">
        <v>35</v>
      </c>
      <c r="B27" s="77"/>
      <c r="C27" s="77"/>
      <c r="D27" s="77"/>
      <c r="E27" s="77"/>
      <c r="F27" s="78"/>
      <c r="G27" s="78"/>
      <c r="H27" s="77"/>
      <c r="L27" s="53"/>
      <c r="M27" s="53"/>
      <c r="N27" s="53"/>
      <c r="O27" s="53"/>
      <c r="P27" s="51"/>
      <c r="Q27" s="51"/>
      <c r="R27" s="51"/>
      <c r="S27" s="52" t="str">
        <f aca="false">IF(I27="40歳以上65歳未満",1," ")</f>
        <v> </v>
      </c>
      <c r="T27" s="52"/>
      <c r="U27" s="52"/>
    </row>
    <row r="28" s="59" customFormat="true" ht="4.5" hidden="false" customHeight="true" outlineLevel="0" collapsed="false">
      <c r="A28" s="77"/>
      <c r="B28" s="77"/>
      <c r="C28" s="77"/>
      <c r="D28" s="77"/>
      <c r="E28" s="77"/>
      <c r="F28" s="78"/>
      <c r="G28" s="78"/>
      <c r="H28" s="77"/>
      <c r="L28" s="53"/>
      <c r="M28" s="53"/>
      <c r="N28" s="53"/>
      <c r="O28" s="53"/>
      <c r="P28" s="51"/>
      <c r="Q28" s="51"/>
      <c r="R28" s="51"/>
      <c r="S28" s="52"/>
      <c r="T28" s="52"/>
      <c r="U28" s="52"/>
    </row>
    <row r="29" s="59" customFormat="true" ht="18" hidden="false" customHeight="false" outlineLevel="0" collapsed="false">
      <c r="A29" s="79" t="s">
        <v>36</v>
      </c>
      <c r="B29" s="80"/>
      <c r="C29" s="80"/>
      <c r="D29" s="80"/>
      <c r="E29" s="80"/>
      <c r="F29" s="81"/>
      <c r="G29" s="81"/>
      <c r="H29" s="82"/>
      <c r="L29" s="53"/>
      <c r="M29" s="53"/>
      <c r="N29" s="53"/>
      <c r="R29" s="83" t="s">
        <v>37</v>
      </c>
      <c r="S29" s="84"/>
      <c r="T29" s="84"/>
      <c r="U29" s="84"/>
      <c r="V29" s="84"/>
      <c r="W29" s="84"/>
      <c r="X29" s="84"/>
      <c r="Y29" s="84"/>
      <c r="Z29" s="84"/>
      <c r="AA29" s="84"/>
      <c r="AB29" s="84"/>
      <c r="AC29" s="84"/>
      <c r="AD29" s="84"/>
      <c r="AE29" s="84"/>
      <c r="AF29" s="85"/>
      <c r="AG29" s="85"/>
      <c r="AH29" s="86"/>
    </row>
    <row r="30" s="59" customFormat="true" ht="18" hidden="false" customHeight="false" outlineLevel="0" collapsed="false">
      <c r="A30" s="87" t="s">
        <v>38</v>
      </c>
      <c r="F30" s="88"/>
      <c r="G30" s="88"/>
      <c r="H30" s="89"/>
      <c r="L30" s="53"/>
      <c r="M30" s="53"/>
      <c r="N30" s="53"/>
      <c r="R30" s="90" t="n">
        <v>430000</v>
      </c>
      <c r="S30" s="91" t="s">
        <v>39</v>
      </c>
      <c r="T30" s="91" t="s">
        <v>40</v>
      </c>
      <c r="U30" s="91" t="n">
        <v>0</v>
      </c>
      <c r="V30" s="91" t="s">
        <v>41</v>
      </c>
      <c r="W30" s="91" t="n">
        <f aca="false">COUNTA(C14:C20)</f>
        <v>0</v>
      </c>
      <c r="X30" s="91" t="s">
        <v>42</v>
      </c>
      <c r="Y30" s="92" t="n">
        <v>100000</v>
      </c>
      <c r="Z30" s="92" t="s">
        <v>41</v>
      </c>
      <c r="AA30" s="92" t="n">
        <f aca="false">IF($L$22=0,0,$L$22-1)</f>
        <v>0</v>
      </c>
      <c r="AB30" s="92" t="s">
        <v>43</v>
      </c>
      <c r="AC30" s="93" t="s">
        <v>44</v>
      </c>
      <c r="AD30" s="94" t="n">
        <f aca="false">IF(AA30=0,R30+(U30*W30),R30+(U30*W30)+(Y30*AA30))</f>
        <v>430000</v>
      </c>
      <c r="AE30" s="91" t="s">
        <v>45</v>
      </c>
      <c r="AH30" s="95"/>
    </row>
    <row r="31" s="59" customFormat="true" ht="18" hidden="false" customHeight="false" outlineLevel="0" collapsed="false">
      <c r="A31" s="96"/>
      <c r="B31" s="97" t="s">
        <v>46</v>
      </c>
      <c r="C31" s="98"/>
      <c r="F31" s="88"/>
      <c r="G31" s="88"/>
      <c r="H31" s="99"/>
      <c r="R31" s="90" t="n">
        <v>430000</v>
      </c>
      <c r="S31" s="91" t="s">
        <v>39</v>
      </c>
      <c r="T31" s="91" t="s">
        <v>40</v>
      </c>
      <c r="U31" s="100" t="n">
        <v>310000</v>
      </c>
      <c r="V31" s="91" t="s">
        <v>41</v>
      </c>
      <c r="W31" s="91" t="n">
        <f aca="false">COUNTA(C14:C20)</f>
        <v>0</v>
      </c>
      <c r="X31" s="91" t="s">
        <v>42</v>
      </c>
      <c r="Y31" s="92" t="n">
        <v>100000</v>
      </c>
      <c r="Z31" s="92" t="s">
        <v>41</v>
      </c>
      <c r="AA31" s="92" t="n">
        <f aca="false">IF($L$22=0,0,$L$22-1)</f>
        <v>0</v>
      </c>
      <c r="AB31" s="92" t="s">
        <v>43</v>
      </c>
      <c r="AC31" s="93" t="s">
        <v>44</v>
      </c>
      <c r="AD31" s="94" t="n">
        <f aca="false">IF(AA31=0,R31+(U31*W31),R31+(U31*W31)+(Y31*AA31))</f>
        <v>430000</v>
      </c>
      <c r="AE31" s="91" t="s">
        <v>47</v>
      </c>
      <c r="AH31" s="95"/>
    </row>
    <row r="32" s="59" customFormat="true" ht="18" hidden="false" customHeight="false" outlineLevel="0" collapsed="false">
      <c r="A32" s="96"/>
      <c r="B32" s="101" t="n">
        <f aca="false">H14+H15+H16+H17+H18+H19+H20</f>
        <v>0</v>
      </c>
      <c r="C32" s="88" t="s">
        <v>48</v>
      </c>
      <c r="D32" s="88"/>
      <c r="E32" s="59" t="s">
        <v>49</v>
      </c>
      <c r="F32" s="102" t="n">
        <f aca="false">ROUNDDOWN(B32*0.075,0)</f>
        <v>0</v>
      </c>
      <c r="G32" s="103" t="s">
        <v>50</v>
      </c>
      <c r="H32" s="103"/>
      <c r="R32" s="104" t="n">
        <v>430000</v>
      </c>
      <c r="S32" s="105" t="s">
        <v>39</v>
      </c>
      <c r="T32" s="105" t="s">
        <v>40</v>
      </c>
      <c r="U32" s="106" t="n">
        <v>570000</v>
      </c>
      <c r="V32" s="105" t="s">
        <v>41</v>
      </c>
      <c r="W32" s="105" t="n">
        <f aca="false">COUNTA(C14:C20)</f>
        <v>0</v>
      </c>
      <c r="X32" s="105" t="s">
        <v>42</v>
      </c>
      <c r="Y32" s="107" t="n">
        <v>100000</v>
      </c>
      <c r="Z32" s="107" t="s">
        <v>41</v>
      </c>
      <c r="AA32" s="107" t="n">
        <f aca="false">IF($L$22=0,0,$L$22-1)</f>
        <v>0</v>
      </c>
      <c r="AB32" s="107" t="s">
        <v>43</v>
      </c>
      <c r="AC32" s="108" t="s">
        <v>44</v>
      </c>
      <c r="AD32" s="109" t="n">
        <f aca="false">IF(AA32=0,R32+(U32*W32),R32+(U32*W32)+(Y32*AA32))</f>
        <v>430000</v>
      </c>
      <c r="AE32" s="105" t="s">
        <v>51</v>
      </c>
      <c r="AF32" s="110"/>
      <c r="AG32" s="110"/>
      <c r="AH32" s="111"/>
    </row>
    <row r="33" s="59" customFormat="true" ht="3.75" hidden="false" customHeight="true" outlineLevel="0" collapsed="false">
      <c r="A33" s="112"/>
      <c r="B33" s="113"/>
      <c r="C33" s="114"/>
      <c r="D33" s="114"/>
      <c r="E33" s="114"/>
      <c r="F33" s="113"/>
      <c r="G33" s="113"/>
      <c r="H33" s="115"/>
    </row>
    <row r="34" s="59" customFormat="true" ht="18" hidden="false" customHeight="true" outlineLevel="0" collapsed="false">
      <c r="A34" s="116" t="s">
        <v>52</v>
      </c>
      <c r="C34" s="97" t="s">
        <v>53</v>
      </c>
      <c r="F34" s="88"/>
      <c r="G34" s="88"/>
      <c r="H34" s="99"/>
      <c r="AG34" s="60"/>
    </row>
    <row r="35" s="59" customFormat="true" ht="18" hidden="false" customHeight="false" outlineLevel="0" collapsed="false">
      <c r="A35" s="117"/>
      <c r="B35" s="118" t="s">
        <v>54</v>
      </c>
      <c r="C35" s="119" t="n">
        <f aca="false">COUNTA(C14:D20)</f>
        <v>0</v>
      </c>
      <c r="D35" s="88" t="s">
        <v>55</v>
      </c>
      <c r="E35" s="59" t="s">
        <v>49</v>
      </c>
      <c r="F35" s="102" t="n">
        <f aca="false">(27100*O14)+(27100*0.5*M22)</f>
        <v>0</v>
      </c>
      <c r="G35" s="103" t="s">
        <v>50</v>
      </c>
      <c r="H35" s="103"/>
    </row>
    <row r="36" s="59" customFormat="true" ht="3.75" hidden="false" customHeight="true" outlineLevel="0" collapsed="false">
      <c r="A36" s="112"/>
      <c r="B36" s="113"/>
      <c r="C36" s="114"/>
      <c r="D36" s="114"/>
      <c r="E36" s="114"/>
      <c r="F36" s="113"/>
      <c r="G36" s="113"/>
      <c r="H36" s="115"/>
    </row>
    <row r="37" s="59" customFormat="true" ht="18" hidden="false" customHeight="false" outlineLevel="0" collapsed="false">
      <c r="A37" s="116" t="s">
        <v>56</v>
      </c>
      <c r="B37" s="120"/>
      <c r="C37" s="121"/>
      <c r="F37" s="122"/>
      <c r="G37" s="122"/>
      <c r="H37" s="99"/>
    </row>
    <row r="38" s="59" customFormat="true" ht="18" hidden="false" customHeight="false" outlineLevel="0" collapsed="false">
      <c r="A38" s="116"/>
      <c r="B38" s="59" t="s">
        <v>57</v>
      </c>
      <c r="D38" s="59" t="s">
        <v>58</v>
      </c>
      <c r="E38" s="59" t="s">
        <v>49</v>
      </c>
      <c r="F38" s="102" t="n">
        <f aca="false">IF(C35&gt;=1,24100,0)</f>
        <v>0</v>
      </c>
      <c r="G38" s="103" t="s">
        <v>50</v>
      </c>
      <c r="H38" s="103"/>
    </row>
    <row r="39" s="59" customFormat="true" ht="3.75" hidden="false" customHeight="true" outlineLevel="0" collapsed="false">
      <c r="A39" s="112"/>
      <c r="B39" s="113"/>
      <c r="C39" s="114"/>
      <c r="D39" s="114"/>
      <c r="E39" s="114"/>
      <c r="F39" s="113"/>
      <c r="G39" s="113"/>
      <c r="H39" s="115"/>
    </row>
    <row r="40" s="59" customFormat="true" ht="18" hidden="false" customHeight="false" outlineLevel="0" collapsed="false">
      <c r="A40" s="116" t="s">
        <v>59</v>
      </c>
      <c r="F40" s="122"/>
      <c r="G40" s="122"/>
      <c r="H40" s="99"/>
    </row>
    <row r="41" s="123" customFormat="true" ht="18" hidden="false" customHeight="false" outlineLevel="0" collapsed="false">
      <c r="A41" s="116"/>
      <c r="D41" s="124" t="n">
        <f aca="false">IF(C35=0,0,IF($I$25&lt;=$AD$30,7,IF($I$25&lt;=$AD$31,5,IF($I$25&lt;=$AD$32,2,0))))</f>
        <v>0</v>
      </c>
      <c r="E41" s="123" t="s">
        <v>60</v>
      </c>
      <c r="F41" s="125" t="n">
        <f aca="false">IF($I$25&lt;=$AD$30,(F35+F38)*0.7,IF($I$25&lt;=$AD$31,(F35+F38)*0.5,IF($I$25&lt;=$AD$32,(F35+F38)*0.2,0)))</f>
        <v>0</v>
      </c>
      <c r="G41" s="126" t="s">
        <v>61</v>
      </c>
      <c r="H41" s="126"/>
    </row>
    <row r="42" s="59" customFormat="true" ht="3.75" hidden="false" customHeight="true" outlineLevel="0" collapsed="false">
      <c r="A42" s="112"/>
      <c r="B42" s="113"/>
      <c r="C42" s="114"/>
      <c r="D42" s="114"/>
      <c r="E42" s="114"/>
      <c r="F42" s="113"/>
      <c r="G42" s="113"/>
      <c r="H42" s="115"/>
    </row>
    <row r="43" s="59" customFormat="true" ht="18" hidden="false" customHeight="false" outlineLevel="0" collapsed="false">
      <c r="A43" s="116"/>
      <c r="F43" s="122"/>
      <c r="G43" s="122"/>
      <c r="H43" s="99"/>
    </row>
    <row r="44" s="59" customFormat="true" ht="18" hidden="false" customHeight="false" outlineLevel="0" collapsed="false">
      <c r="A44" s="127"/>
      <c r="F44" s="128" t="s">
        <v>62</v>
      </c>
      <c r="G44" s="128"/>
      <c r="H44" s="99"/>
    </row>
    <row r="45" s="59" customFormat="true" ht="18" hidden="false" customHeight="false" outlineLevel="0" collapsed="false">
      <c r="A45" s="117"/>
      <c r="D45" s="129"/>
      <c r="E45" s="129" t="s">
        <v>63</v>
      </c>
      <c r="F45" s="130" t="n">
        <f aca="false">IF((F32+F35+F38-F41)&gt;=670000,670000,ROUNDDOWN((F32+F35+F38-F41),-2))</f>
        <v>0</v>
      </c>
      <c r="G45" s="131" t="s">
        <v>50</v>
      </c>
      <c r="H45" s="131"/>
    </row>
    <row r="46" s="59" customFormat="true" ht="18" hidden="false" customHeight="false" outlineLevel="0" collapsed="false">
      <c r="A46" s="132"/>
      <c r="B46" s="133"/>
      <c r="C46" s="133"/>
      <c r="D46" s="133"/>
      <c r="E46" s="77"/>
      <c r="F46" s="134"/>
      <c r="G46" s="134"/>
      <c r="H46" s="135" t="s">
        <v>64</v>
      </c>
    </row>
    <row r="47" s="59" customFormat="true" ht="3" hidden="false" customHeight="true" outlineLevel="0" collapsed="false">
      <c r="A47" s="136"/>
      <c r="B47" s="136"/>
      <c r="C47" s="136"/>
      <c r="D47" s="136"/>
      <c r="E47" s="136"/>
      <c r="F47" s="136"/>
      <c r="G47" s="136"/>
      <c r="H47" s="136"/>
    </row>
    <row r="48" s="59" customFormat="true" ht="18" hidden="false" customHeight="false" outlineLevel="0" collapsed="false">
      <c r="A48" s="79" t="s">
        <v>65</v>
      </c>
      <c r="B48" s="80"/>
      <c r="C48" s="80"/>
      <c r="D48" s="80"/>
      <c r="E48" s="80"/>
      <c r="F48" s="81"/>
      <c r="G48" s="81"/>
      <c r="H48" s="82"/>
    </row>
    <row r="49" s="59" customFormat="true" ht="18" hidden="false" customHeight="false" outlineLevel="0" collapsed="false">
      <c r="A49" s="87" t="s">
        <v>38</v>
      </c>
      <c r="F49" s="88"/>
      <c r="G49" s="88"/>
      <c r="H49" s="89"/>
    </row>
    <row r="50" s="59" customFormat="true" ht="18" hidden="false" customHeight="false" outlineLevel="0" collapsed="false">
      <c r="A50" s="96"/>
      <c r="B50" s="97" t="s">
        <v>46</v>
      </c>
      <c r="C50" s="98"/>
      <c r="F50" s="88"/>
      <c r="G50" s="88"/>
      <c r="H50" s="99"/>
    </row>
    <row r="51" s="59" customFormat="true" ht="18" hidden="false" customHeight="false" outlineLevel="0" collapsed="false">
      <c r="A51" s="96"/>
      <c r="B51" s="137" t="n">
        <f aca="false">B32</f>
        <v>0</v>
      </c>
      <c r="C51" s="88" t="s">
        <v>66</v>
      </c>
      <c r="D51" s="88"/>
      <c r="E51" s="59" t="s">
        <v>49</v>
      </c>
      <c r="F51" s="102" t="n">
        <f aca="false">ROUNDDOWN(B51*0.03,0)</f>
        <v>0</v>
      </c>
      <c r="G51" s="103" t="s">
        <v>50</v>
      </c>
      <c r="H51" s="103"/>
    </row>
    <row r="52" s="59" customFormat="true" ht="3.75" hidden="false" customHeight="true" outlineLevel="0" collapsed="false">
      <c r="A52" s="112"/>
      <c r="B52" s="113"/>
      <c r="C52" s="114"/>
      <c r="D52" s="114"/>
      <c r="E52" s="114"/>
      <c r="F52" s="113"/>
      <c r="G52" s="113"/>
      <c r="H52" s="115"/>
    </row>
    <row r="53" s="59" customFormat="true" ht="18" hidden="false" customHeight="true" outlineLevel="0" collapsed="false">
      <c r="A53" s="138" t="s">
        <v>52</v>
      </c>
      <c r="C53" s="97" t="s">
        <v>53</v>
      </c>
      <c r="F53" s="88"/>
      <c r="G53" s="88"/>
      <c r="H53" s="99"/>
    </row>
    <row r="54" s="59" customFormat="true" ht="18" hidden="false" customHeight="false" outlineLevel="0" collapsed="false">
      <c r="A54" s="117"/>
      <c r="B54" s="118" t="s">
        <v>67</v>
      </c>
      <c r="C54" s="139" t="n">
        <f aca="false">C35</f>
        <v>0</v>
      </c>
      <c r="D54" s="117" t="s">
        <v>55</v>
      </c>
      <c r="E54" s="59" t="s">
        <v>49</v>
      </c>
      <c r="F54" s="102" t="n">
        <f aca="false">(11000*O14)+(11000*0.5*M22)</f>
        <v>0</v>
      </c>
      <c r="G54" s="103" t="s">
        <v>50</v>
      </c>
      <c r="H54" s="103"/>
    </row>
    <row r="55" s="59" customFormat="true" ht="3.75" hidden="false" customHeight="true" outlineLevel="0" collapsed="false">
      <c r="A55" s="112"/>
      <c r="B55" s="113"/>
      <c r="C55" s="114"/>
      <c r="D55" s="114"/>
      <c r="E55" s="114"/>
      <c r="F55" s="113"/>
      <c r="G55" s="113"/>
      <c r="H55" s="115"/>
    </row>
    <row r="56" s="59" customFormat="true" ht="18" hidden="false" customHeight="false" outlineLevel="0" collapsed="false">
      <c r="A56" s="116" t="s">
        <v>56</v>
      </c>
      <c r="B56" s="120"/>
      <c r="C56" s="121"/>
      <c r="F56" s="122"/>
      <c r="G56" s="122"/>
      <c r="H56" s="99"/>
    </row>
    <row r="57" s="59" customFormat="true" ht="18" hidden="false" customHeight="false" outlineLevel="0" collapsed="false">
      <c r="A57" s="116"/>
      <c r="B57" s="59" t="s">
        <v>68</v>
      </c>
      <c r="D57" s="59" t="s">
        <v>58</v>
      </c>
      <c r="E57" s="59" t="s">
        <v>49</v>
      </c>
      <c r="F57" s="102" t="n">
        <f aca="false">IF(C54&gt;=1,9000,0)</f>
        <v>0</v>
      </c>
      <c r="G57" s="103" t="s">
        <v>50</v>
      </c>
      <c r="H57" s="103"/>
    </row>
    <row r="58" s="59" customFormat="true" ht="3.75" hidden="false" customHeight="true" outlineLevel="0" collapsed="false">
      <c r="A58" s="112"/>
      <c r="B58" s="113"/>
      <c r="C58" s="114"/>
      <c r="D58" s="114"/>
      <c r="E58" s="114"/>
      <c r="F58" s="113"/>
      <c r="G58" s="113"/>
      <c r="H58" s="115"/>
    </row>
    <row r="59" s="59" customFormat="true" ht="18" hidden="false" customHeight="false" outlineLevel="0" collapsed="false">
      <c r="A59" s="116" t="s">
        <v>59</v>
      </c>
      <c r="F59" s="122"/>
      <c r="G59" s="122"/>
      <c r="H59" s="99"/>
    </row>
    <row r="60" s="123" customFormat="true" ht="18" hidden="false" customHeight="false" outlineLevel="0" collapsed="false">
      <c r="A60" s="116"/>
      <c r="D60" s="124" t="n">
        <f aca="false">D41</f>
        <v>0</v>
      </c>
      <c r="E60" s="123" t="s">
        <v>60</v>
      </c>
      <c r="F60" s="125" t="n">
        <f aca="false">IF($I$25&lt;=$AD$30,(F54+F57)*0.7,IF($I$25&lt;=$AD$31,(F54+F57)*0.5,IF($I$25&lt;=$AD$32,(F54+F57)*0.2,0)))</f>
        <v>0</v>
      </c>
      <c r="G60" s="126" t="s">
        <v>61</v>
      </c>
      <c r="H60" s="126"/>
    </row>
    <row r="61" s="59" customFormat="true" ht="3.75" hidden="false" customHeight="true" outlineLevel="0" collapsed="false">
      <c r="A61" s="112"/>
      <c r="B61" s="113"/>
      <c r="C61" s="114"/>
      <c r="D61" s="114"/>
      <c r="E61" s="114"/>
      <c r="F61" s="113"/>
      <c r="G61" s="113"/>
      <c r="H61" s="115"/>
    </row>
    <row r="62" s="59" customFormat="true" ht="18" hidden="false" customHeight="false" outlineLevel="0" collapsed="false">
      <c r="A62" s="116"/>
      <c r="F62" s="122"/>
      <c r="G62" s="122"/>
      <c r="H62" s="99"/>
    </row>
    <row r="63" s="59" customFormat="true" ht="18" hidden="false" customHeight="false" outlineLevel="0" collapsed="false">
      <c r="A63" s="127"/>
      <c r="F63" s="128" t="s">
        <v>62</v>
      </c>
      <c r="G63" s="128"/>
      <c r="H63" s="99"/>
    </row>
    <row r="64" s="59" customFormat="true" ht="18" hidden="false" customHeight="false" outlineLevel="0" collapsed="false">
      <c r="A64" s="117"/>
      <c r="D64" s="129"/>
      <c r="E64" s="129" t="s">
        <v>69</v>
      </c>
      <c r="F64" s="130" t="n">
        <f aca="false">IF((F51+F54+F57-F60)&gt;=260000,260000,ROUNDDOWN((F51+F54+F57-F60),-2))</f>
        <v>0</v>
      </c>
      <c r="G64" s="131" t="s">
        <v>50</v>
      </c>
      <c r="H64" s="131"/>
    </row>
    <row r="65" s="59" customFormat="true" ht="18" hidden="false" customHeight="false" outlineLevel="0" collapsed="false">
      <c r="A65" s="132"/>
      <c r="B65" s="133"/>
      <c r="C65" s="133"/>
      <c r="D65" s="133"/>
      <c r="E65" s="133"/>
      <c r="F65" s="134"/>
      <c r="G65" s="134"/>
      <c r="H65" s="135" t="s">
        <v>70</v>
      </c>
    </row>
    <row r="66" s="59" customFormat="true" ht="3" hidden="false" customHeight="true" outlineLevel="0" collapsed="false">
      <c r="A66" s="140"/>
      <c r="B66" s="140"/>
      <c r="C66" s="140"/>
      <c r="D66" s="140"/>
      <c r="E66" s="140"/>
      <c r="F66" s="140"/>
      <c r="G66" s="140"/>
      <c r="H66" s="140"/>
    </row>
    <row r="67" s="59" customFormat="true" ht="15" hidden="false" customHeight="true" outlineLevel="0" collapsed="false">
      <c r="A67" s="79" t="s">
        <v>71</v>
      </c>
      <c r="B67" s="80"/>
      <c r="C67" s="80"/>
      <c r="D67" s="80"/>
      <c r="E67" s="80"/>
      <c r="F67" s="81"/>
      <c r="G67" s="81"/>
      <c r="H67" s="82"/>
    </row>
    <row r="68" s="59" customFormat="true" ht="18" hidden="false" customHeight="false" outlineLevel="0" collapsed="false">
      <c r="A68" s="141" t="s">
        <v>38</v>
      </c>
      <c r="F68" s="88"/>
      <c r="G68" s="88"/>
      <c r="H68" s="89"/>
    </row>
    <row r="69" s="59" customFormat="true" ht="18" hidden="false" customHeight="false" outlineLevel="0" collapsed="false">
      <c r="A69" s="96"/>
      <c r="B69" s="97" t="s">
        <v>46</v>
      </c>
      <c r="C69" s="98"/>
      <c r="F69" s="88"/>
      <c r="G69" s="88"/>
      <c r="H69" s="99"/>
    </row>
    <row r="70" s="59" customFormat="true" ht="18" hidden="false" customHeight="false" outlineLevel="0" collapsed="false">
      <c r="A70" s="96"/>
      <c r="B70" s="101" t="n">
        <f aca="false">I14+I15+I16+I17+I18+I19+I20</f>
        <v>0</v>
      </c>
      <c r="C70" s="142" t="s">
        <v>72</v>
      </c>
      <c r="D70" s="88"/>
      <c r="E70" s="59" t="s">
        <v>49</v>
      </c>
      <c r="F70" s="102" t="n">
        <f aca="false">ROUNDDOWN(B70*0.0265,0)</f>
        <v>0</v>
      </c>
      <c r="G70" s="103" t="s">
        <v>50</v>
      </c>
      <c r="H70" s="103"/>
    </row>
    <row r="71" s="59" customFormat="true" ht="3.75" hidden="false" customHeight="true" outlineLevel="0" collapsed="false">
      <c r="A71" s="112"/>
      <c r="B71" s="113"/>
      <c r="C71" s="114"/>
      <c r="D71" s="114"/>
      <c r="E71" s="114"/>
      <c r="F71" s="113"/>
      <c r="G71" s="113"/>
      <c r="H71" s="115"/>
    </row>
    <row r="72" s="59" customFormat="true" ht="18" hidden="false" customHeight="true" outlineLevel="0" collapsed="false">
      <c r="A72" s="116" t="s">
        <v>52</v>
      </c>
      <c r="C72" s="97" t="s">
        <v>53</v>
      </c>
      <c r="F72" s="88"/>
      <c r="G72" s="88"/>
      <c r="H72" s="99"/>
    </row>
    <row r="73" s="59" customFormat="true" ht="18" hidden="false" customHeight="false" outlineLevel="0" collapsed="false">
      <c r="A73" s="117"/>
      <c r="B73" s="118" t="s">
        <v>73</v>
      </c>
      <c r="C73" s="143" t="n">
        <f aca="false">K14+K15+K16+K17+K18+K19+K20</f>
        <v>0</v>
      </c>
      <c r="D73" s="117" t="s">
        <v>55</v>
      </c>
      <c r="E73" s="59" t="s">
        <v>49</v>
      </c>
      <c r="F73" s="102" t="n">
        <f aca="false">11500*C73</f>
        <v>0</v>
      </c>
      <c r="G73" s="103" t="s">
        <v>50</v>
      </c>
      <c r="H73" s="103"/>
    </row>
    <row r="74" s="59" customFormat="true" ht="3.75" hidden="false" customHeight="true" outlineLevel="0" collapsed="false">
      <c r="A74" s="112"/>
      <c r="B74" s="113"/>
      <c r="C74" s="114"/>
      <c r="D74" s="114"/>
      <c r="E74" s="114"/>
      <c r="F74" s="113"/>
      <c r="G74" s="113"/>
      <c r="H74" s="115"/>
    </row>
    <row r="75" s="59" customFormat="true" ht="18" hidden="false" customHeight="false" outlineLevel="0" collapsed="false">
      <c r="A75" s="116" t="s">
        <v>56</v>
      </c>
      <c r="B75" s="120"/>
      <c r="C75" s="121"/>
      <c r="F75" s="122"/>
      <c r="G75" s="122"/>
      <c r="H75" s="99"/>
    </row>
    <row r="76" s="59" customFormat="true" ht="18" hidden="false" customHeight="false" outlineLevel="0" collapsed="false">
      <c r="A76" s="116"/>
      <c r="B76" s="59" t="s">
        <v>74</v>
      </c>
      <c r="D76" s="59" t="s">
        <v>58</v>
      </c>
      <c r="E76" s="59" t="s">
        <v>49</v>
      </c>
      <c r="F76" s="144" t="n">
        <f aca="false">IF(C73&gt;=1,10000,0)</f>
        <v>0</v>
      </c>
      <c r="G76" s="103" t="s">
        <v>50</v>
      </c>
      <c r="H76" s="103"/>
    </row>
    <row r="77" s="59" customFormat="true" ht="3.75" hidden="false" customHeight="true" outlineLevel="0" collapsed="false">
      <c r="A77" s="112"/>
      <c r="B77" s="113"/>
      <c r="C77" s="114"/>
      <c r="D77" s="114"/>
      <c r="E77" s="114"/>
      <c r="F77" s="113"/>
      <c r="G77" s="113"/>
      <c r="H77" s="115"/>
    </row>
    <row r="78" s="59" customFormat="true" ht="18" hidden="false" customHeight="false" outlineLevel="0" collapsed="false">
      <c r="A78" s="116" t="s">
        <v>59</v>
      </c>
      <c r="F78" s="122"/>
      <c r="G78" s="122"/>
      <c r="H78" s="99"/>
    </row>
    <row r="79" s="59" customFormat="true" ht="18" hidden="false" customHeight="false" outlineLevel="0" collapsed="false">
      <c r="A79" s="116"/>
      <c r="D79" s="145" t="n">
        <f aca="false">D60</f>
        <v>0</v>
      </c>
      <c r="E79" s="146" t="s">
        <v>60</v>
      </c>
      <c r="F79" s="125" t="n">
        <f aca="false">IF($I$25&lt;=$AD$30,(F73+F76)*0.7,IF($I$25&lt;=$AD$31,(F73+F76)*0.5,IF($I$25&lt;=$AD$32,(F73+F76)*0.2,0)))</f>
        <v>0</v>
      </c>
      <c r="G79" s="147" t="s">
        <v>61</v>
      </c>
      <c r="H79" s="147"/>
    </row>
    <row r="80" s="59" customFormat="true" ht="3.75" hidden="false" customHeight="true" outlineLevel="0" collapsed="false">
      <c r="A80" s="112"/>
      <c r="B80" s="113"/>
      <c r="C80" s="114"/>
      <c r="D80" s="114"/>
      <c r="E80" s="114"/>
      <c r="F80" s="113"/>
      <c r="G80" s="113"/>
      <c r="H80" s="115"/>
    </row>
    <row r="81" s="59" customFormat="true" ht="18" hidden="false" customHeight="false" outlineLevel="0" collapsed="false">
      <c r="A81" s="116"/>
      <c r="F81" s="122"/>
      <c r="G81" s="122"/>
      <c r="H81" s="99"/>
    </row>
    <row r="82" s="59" customFormat="true" ht="18" hidden="false" customHeight="false" outlineLevel="0" collapsed="false">
      <c r="A82" s="127"/>
      <c r="F82" s="128" t="s">
        <v>62</v>
      </c>
      <c r="G82" s="128"/>
      <c r="H82" s="99"/>
    </row>
    <row r="83" s="59" customFormat="true" ht="18" hidden="false" customHeight="false" outlineLevel="0" collapsed="false">
      <c r="A83" s="117"/>
      <c r="D83" s="129"/>
      <c r="E83" s="129" t="s">
        <v>75</v>
      </c>
      <c r="F83" s="130" t="n">
        <f aca="false">IF((F70+F73+F76-F79)&gt;=170000,170000,ROUNDDOWN((F70+F73+F76-F79),-2))</f>
        <v>0</v>
      </c>
      <c r="G83" s="131" t="s">
        <v>50</v>
      </c>
      <c r="H83" s="131"/>
    </row>
    <row r="84" s="59" customFormat="true" ht="18" hidden="false" customHeight="false" outlineLevel="0" collapsed="false">
      <c r="A84" s="132"/>
      <c r="B84" s="133"/>
      <c r="C84" s="133"/>
      <c r="D84" s="133"/>
      <c r="E84" s="133"/>
      <c r="F84" s="133"/>
      <c r="G84" s="133"/>
      <c r="H84" s="135" t="s">
        <v>76</v>
      </c>
    </row>
    <row r="85" s="59" customFormat="true" ht="3" hidden="false" customHeight="true" outlineLevel="0" collapsed="false">
      <c r="A85" s="140"/>
      <c r="B85" s="140"/>
      <c r="C85" s="140"/>
      <c r="D85" s="140"/>
      <c r="E85" s="140"/>
      <c r="F85" s="140"/>
      <c r="G85" s="140"/>
      <c r="H85" s="140"/>
    </row>
    <row r="86" s="59" customFormat="true" ht="15" hidden="false" customHeight="true" outlineLevel="0" collapsed="false">
      <c r="A86" s="79" t="s">
        <v>77</v>
      </c>
      <c r="B86" s="80"/>
      <c r="C86" s="80"/>
      <c r="D86" s="80"/>
      <c r="E86" s="80"/>
      <c r="F86" s="81"/>
      <c r="G86" s="81"/>
      <c r="H86" s="82"/>
    </row>
    <row r="87" s="59" customFormat="true" ht="18" hidden="false" customHeight="false" outlineLevel="0" collapsed="false">
      <c r="A87" s="141" t="s">
        <v>38</v>
      </c>
      <c r="F87" s="88"/>
      <c r="G87" s="88"/>
      <c r="H87" s="89"/>
    </row>
    <row r="88" s="59" customFormat="true" ht="18" hidden="false" customHeight="false" outlineLevel="0" collapsed="false">
      <c r="A88" s="96"/>
      <c r="B88" s="97" t="s">
        <v>46</v>
      </c>
      <c r="C88" s="98"/>
      <c r="F88" s="88"/>
      <c r="G88" s="88"/>
      <c r="H88" s="99"/>
    </row>
    <row r="89" s="59" customFormat="true" ht="18" hidden="false" customHeight="false" outlineLevel="0" collapsed="false">
      <c r="A89" s="96"/>
      <c r="B89" s="101" t="n">
        <f aca="false">H14+H15+H16+H17+H18+H19+H20</f>
        <v>0</v>
      </c>
      <c r="C89" s="142" t="s">
        <v>78</v>
      </c>
      <c r="D89" s="88"/>
      <c r="E89" s="59" t="s">
        <v>49</v>
      </c>
      <c r="F89" s="102" t="n">
        <f aca="false">ROUNDDOWN(B89*0.003,0)</f>
        <v>0</v>
      </c>
      <c r="G89" s="103" t="s">
        <v>50</v>
      </c>
      <c r="H89" s="103"/>
    </row>
    <row r="90" s="59" customFormat="true" ht="3.75" hidden="false" customHeight="true" outlineLevel="0" collapsed="false">
      <c r="A90" s="112"/>
      <c r="B90" s="113"/>
      <c r="C90" s="114"/>
      <c r="D90" s="114"/>
      <c r="E90" s="114"/>
      <c r="F90" s="113"/>
      <c r="G90" s="113"/>
      <c r="H90" s="115"/>
    </row>
    <row r="91" s="59" customFormat="true" ht="18" hidden="false" customHeight="true" outlineLevel="0" collapsed="false">
      <c r="A91" s="116" t="s">
        <v>52</v>
      </c>
      <c r="C91" s="97" t="s">
        <v>53</v>
      </c>
      <c r="F91" s="88"/>
      <c r="G91" s="88"/>
      <c r="H91" s="99"/>
    </row>
    <row r="92" s="59" customFormat="true" ht="18" hidden="false" customHeight="false" outlineLevel="0" collapsed="false">
      <c r="A92" s="117"/>
      <c r="B92" s="118" t="s">
        <v>79</v>
      </c>
      <c r="C92" s="143" t="n">
        <f aca="false">N14+N15+N16+N17+N18+N19+N20</f>
        <v>0</v>
      </c>
      <c r="D92" s="117" t="s">
        <v>55</v>
      </c>
      <c r="E92" s="59" t="s">
        <v>49</v>
      </c>
      <c r="F92" s="102" t="n">
        <f aca="false">1183*C92</f>
        <v>0</v>
      </c>
      <c r="G92" s="103" t="s">
        <v>50</v>
      </c>
      <c r="H92" s="103"/>
    </row>
    <row r="93" s="59" customFormat="true" ht="3.75" hidden="false" customHeight="true" outlineLevel="0" collapsed="false">
      <c r="A93" s="112"/>
      <c r="B93" s="113"/>
      <c r="C93" s="114"/>
      <c r="D93" s="114"/>
      <c r="E93" s="114"/>
      <c r="F93" s="113"/>
      <c r="G93" s="113"/>
      <c r="H93" s="115"/>
    </row>
    <row r="94" s="59" customFormat="true" ht="18" hidden="false" customHeight="false" outlineLevel="0" collapsed="false">
      <c r="A94" s="116" t="s">
        <v>56</v>
      </c>
      <c r="B94" s="120"/>
      <c r="C94" s="121"/>
      <c r="F94" s="122"/>
      <c r="G94" s="122"/>
      <c r="H94" s="99"/>
    </row>
    <row r="95" s="59" customFormat="true" ht="18" hidden="false" customHeight="false" outlineLevel="0" collapsed="false">
      <c r="A95" s="116"/>
      <c r="B95" s="59" t="s">
        <v>80</v>
      </c>
      <c r="D95" s="59" t="s">
        <v>58</v>
      </c>
      <c r="E95" s="59" t="s">
        <v>49</v>
      </c>
      <c r="F95" s="144" t="n">
        <f aca="false">IF(P22&gt;=1,974,0)</f>
        <v>0</v>
      </c>
      <c r="G95" s="103" t="s">
        <v>50</v>
      </c>
      <c r="H95" s="103"/>
    </row>
    <row r="96" s="59" customFormat="true" ht="3.75" hidden="false" customHeight="true" outlineLevel="0" collapsed="false">
      <c r="A96" s="112"/>
      <c r="B96" s="113"/>
      <c r="C96" s="114"/>
      <c r="D96" s="114"/>
      <c r="E96" s="114"/>
      <c r="F96" s="113"/>
      <c r="G96" s="113"/>
      <c r="H96" s="115"/>
    </row>
    <row r="97" s="59" customFormat="true" ht="18" hidden="false" customHeight="false" outlineLevel="0" collapsed="false">
      <c r="A97" s="116" t="s">
        <v>59</v>
      </c>
      <c r="F97" s="122"/>
      <c r="G97" s="122"/>
      <c r="H97" s="99"/>
    </row>
    <row r="98" s="59" customFormat="true" ht="18" hidden="false" customHeight="false" outlineLevel="0" collapsed="false">
      <c r="A98" s="116"/>
      <c r="D98" s="145" t="n">
        <f aca="false">D79</f>
        <v>0</v>
      </c>
      <c r="E98" s="146" t="s">
        <v>60</v>
      </c>
      <c r="F98" s="125" t="n">
        <f aca="false">IF($I$25&lt;=$AD$30,(F92+F95)*0.7,IF($I$25&lt;=$AD$31,(F92+F95)*0.5,IF($I$25&lt;=$AD$32,(F92+F95)*0.2,0)))</f>
        <v>0</v>
      </c>
      <c r="G98" s="147" t="s">
        <v>61</v>
      </c>
      <c r="H98" s="147"/>
    </row>
    <row r="99" s="59" customFormat="true" ht="3.75" hidden="false" customHeight="true" outlineLevel="0" collapsed="false">
      <c r="A99" s="112"/>
      <c r="B99" s="113"/>
      <c r="C99" s="114"/>
      <c r="D99" s="114"/>
      <c r="E99" s="114"/>
      <c r="F99" s="113"/>
      <c r="G99" s="113"/>
      <c r="H99" s="115"/>
    </row>
    <row r="100" s="59" customFormat="true" ht="18" hidden="false" customHeight="false" outlineLevel="0" collapsed="false">
      <c r="A100" s="116"/>
      <c r="F100" s="122"/>
      <c r="G100" s="122"/>
      <c r="H100" s="99"/>
    </row>
    <row r="101" s="59" customFormat="true" ht="18" hidden="false" customHeight="false" outlineLevel="0" collapsed="false">
      <c r="A101" s="127"/>
      <c r="F101" s="128" t="s">
        <v>62</v>
      </c>
      <c r="G101" s="128"/>
      <c r="H101" s="99"/>
    </row>
    <row r="102" s="59" customFormat="true" ht="18" hidden="false" customHeight="false" outlineLevel="0" collapsed="false">
      <c r="A102" s="117"/>
      <c r="D102" s="129"/>
      <c r="E102" s="129" t="s">
        <v>81</v>
      </c>
      <c r="F102" s="130" t="n">
        <f aca="false">IF((F89+F92+F95-F98)&gt;=30000,30000,ROUNDDOWN((F89+F92+F95-F98),-2))</f>
        <v>0</v>
      </c>
      <c r="G102" s="131" t="s">
        <v>50</v>
      </c>
      <c r="H102" s="131"/>
    </row>
    <row r="103" s="59" customFormat="true" ht="18" hidden="false" customHeight="false" outlineLevel="0" collapsed="false">
      <c r="A103" s="132"/>
      <c r="B103" s="133"/>
      <c r="C103" s="133"/>
      <c r="D103" s="133"/>
      <c r="E103" s="133"/>
      <c r="F103" s="133"/>
      <c r="G103" s="133"/>
      <c r="H103" s="135" t="s">
        <v>82</v>
      </c>
    </row>
    <row r="104" s="59" customFormat="true" ht="15" hidden="false" customHeight="true" outlineLevel="0" collapsed="false">
      <c r="A104" s="77"/>
      <c r="B104" s="77"/>
      <c r="C104" s="77"/>
      <c r="D104" s="77"/>
      <c r="E104" s="77"/>
      <c r="F104" s="78"/>
      <c r="G104" s="78"/>
      <c r="H104" s="77"/>
      <c r="I104" s="77"/>
      <c r="J104" s="77"/>
      <c r="K104" s="77"/>
    </row>
    <row r="105" s="59" customFormat="true" ht="18" hidden="false" customHeight="true" outlineLevel="0" collapsed="false">
      <c r="A105" s="77"/>
      <c r="B105" s="77"/>
      <c r="C105" s="77"/>
      <c r="D105" s="77"/>
      <c r="E105" s="148" t="s">
        <v>83</v>
      </c>
      <c r="F105" s="149" t="n">
        <f aca="false">F45+F64+F83+F102</f>
        <v>0</v>
      </c>
      <c r="G105" s="150" t="s">
        <v>50</v>
      </c>
      <c r="H105" s="150"/>
      <c r="I105" s="77"/>
      <c r="J105" s="77"/>
      <c r="K105" s="77"/>
    </row>
    <row r="106" s="59" customFormat="true" ht="2.25" hidden="false" customHeight="true" outlineLevel="0" collapsed="false">
      <c r="A106" s="77"/>
      <c r="B106" s="77"/>
      <c r="C106" s="77"/>
      <c r="D106" s="77"/>
      <c r="E106" s="129"/>
      <c r="F106" s="151"/>
      <c r="G106" s="152"/>
      <c r="H106" s="77"/>
      <c r="I106" s="77"/>
      <c r="J106" s="77"/>
      <c r="K106" s="77"/>
    </row>
    <row r="107" s="59" customFormat="true" ht="18" hidden="false" customHeight="true" outlineLevel="0" collapsed="false">
      <c r="A107" s="77"/>
      <c r="B107" s="77"/>
      <c r="C107" s="77"/>
      <c r="D107" s="77"/>
      <c r="E107" s="148" t="s">
        <v>84</v>
      </c>
      <c r="F107" s="149" t="n">
        <f aca="false">F105/12</f>
        <v>0</v>
      </c>
      <c r="G107" s="150" t="s">
        <v>50</v>
      </c>
      <c r="H107" s="150"/>
      <c r="I107" s="77"/>
      <c r="J107" s="77"/>
      <c r="K107" s="77"/>
    </row>
    <row r="108" s="59" customFormat="true" ht="21.75" hidden="false" customHeight="true" outlineLevel="0" collapsed="false">
      <c r="A108" s="77"/>
      <c r="B108" s="77"/>
      <c r="C108" s="77"/>
      <c r="D108" s="77"/>
      <c r="E108" s="77"/>
      <c r="F108" s="78"/>
      <c r="G108" s="78"/>
      <c r="H108" s="77"/>
      <c r="I108" s="77"/>
      <c r="J108" s="77"/>
      <c r="K108" s="77"/>
    </row>
    <row r="109" s="59" customFormat="true" ht="28.5" hidden="false" customHeight="true" outlineLevel="0" collapsed="false">
      <c r="A109" s="153" t="s">
        <v>85</v>
      </c>
      <c r="B109" s="153"/>
      <c r="C109" s="153"/>
      <c r="D109" s="153"/>
      <c r="E109" s="153"/>
      <c r="F109" s="153"/>
      <c r="G109" s="153"/>
      <c r="H109" s="153"/>
      <c r="I109" s="77"/>
      <c r="J109" s="77"/>
      <c r="K109" s="77"/>
    </row>
  </sheetData>
  <mergeCells count="36">
    <mergeCell ref="A1:H1"/>
    <mergeCell ref="A4:H5"/>
    <mergeCell ref="A6:H7"/>
    <mergeCell ref="C13:D13"/>
    <mergeCell ref="C14:D14"/>
    <mergeCell ref="C15:D15"/>
    <mergeCell ref="C16:D16"/>
    <mergeCell ref="C17:D17"/>
    <mergeCell ref="C18:D18"/>
    <mergeCell ref="C19:D19"/>
    <mergeCell ref="C20:D20"/>
    <mergeCell ref="B24:D24"/>
    <mergeCell ref="B25:D25"/>
    <mergeCell ref="G32:H32"/>
    <mergeCell ref="G35:H35"/>
    <mergeCell ref="G38:H38"/>
    <mergeCell ref="G41:H41"/>
    <mergeCell ref="G45:H45"/>
    <mergeCell ref="G51:H51"/>
    <mergeCell ref="G54:H54"/>
    <mergeCell ref="G57:H57"/>
    <mergeCell ref="G60:H60"/>
    <mergeCell ref="G64:H64"/>
    <mergeCell ref="G70:H70"/>
    <mergeCell ref="G73:H73"/>
    <mergeCell ref="G76:H76"/>
    <mergeCell ref="G79:H79"/>
    <mergeCell ref="G83:H83"/>
    <mergeCell ref="G89:H89"/>
    <mergeCell ref="G92:H92"/>
    <mergeCell ref="G95:H95"/>
    <mergeCell ref="G98:H98"/>
    <mergeCell ref="G102:H102"/>
    <mergeCell ref="G105:H105"/>
    <mergeCell ref="G107:H107"/>
    <mergeCell ref="A109:H109"/>
  </mergeCells>
  <dataValidations count="2">
    <dataValidation allowBlank="true" errorStyle="stop" operator="between" showDropDown="false" showErrorMessage="true" showInputMessage="true" sqref="G14:G20" type="list">
      <formula1>"○,×"</formula1>
      <formula2>0</formula2>
    </dataValidation>
    <dataValidation allowBlank="true" error="選択できるようになっています。" errorStyle="stop" errorTitle="選んでください。" operator="between" showDropDown="false" showErrorMessage="true" showInputMessage="true" sqref="C14:D20" type="list">
      <formula1>"0歳以上7歳未満,7歳以上18歳未満,18歳以上40歳未満,40歳以上65歳未満,65歳以上"</formula1>
      <formula2>0</formula2>
    </dataValidation>
  </dataValidations>
  <printOptions headings="false" gridLines="false" gridLinesSet="true" horizontalCentered="true" verticalCentered="true"/>
  <pageMargins left="0.551388888888889" right="0.551388888888889" top="0.196527777777778" bottom="0.157638888888889"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docProps/app.xml><?xml version="1.0" encoding="utf-8"?>
<Properties xmlns="http://schemas.openxmlformats.org/officeDocument/2006/extended-properties" xmlns:vt="http://schemas.openxmlformats.org/officeDocument/2006/docPropsVTypes">
  <Template/>
  <TotalTime>1</TotalTime>
  <Application>LibreOffice/25.2.5.2$Windows_X86_64 LibreOffice_project/03d19516eb2e1dd5d4ccd751a0d6f35f35e08022</Application>
  <AppVersion>15.0000</AppVersion>
  <Company>名取市</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2014-01-22T06:43:01Z</dcterms:created>
  <dc:creator>名取市</dc:creator>
  <dc:description/>
  <dc:language>ja-JP</dc:language>
  <cp:lastModifiedBy/>
  <cp:lastPrinted>2026-03-23T03:12:39Z</cp:lastPrinted>
  <dcterms:modified xsi:type="dcterms:W3CDTF">2026-04-27T15:23:29Z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