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給与・賞与可能額計算書" sheetId="1" state="visible" r:id="rId3"/>
    <sheet name="別表" sheetId="2" state="hidden" r:id="rId4"/>
  </sheets>
  <definedNames>
    <definedName function="false" hidden="false" localSheetId="0" name="_xlnm.Print_Area" vbProcedure="false">給与・賞与可能額計算書!$A$1:$I$53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<sst xmlns="http://schemas.openxmlformats.org/spreadsheetml/2006/main" count="68" uniqueCount="47">
  <si>
    <t xml:space="preserve">給与・賞与等債権の差押可能金額判定表</t>
  </si>
  <si>
    <t xml:space="preserve">　　送信先：宮城県名取市税務課納税推進係（FAX022-384-2192）
　　件　名：給与・賞与等の差押金額計算書について</t>
  </si>
  <si>
    <t xml:space="preserve">　※黄色のセルのみを入力すると、差押可能額を自動計算します。</t>
  </si>
  <si>
    <t xml:space="preserve">①</t>
  </si>
  <si>
    <t xml:space="preserve">千円未満切捨</t>
  </si>
  <si>
    <t xml:space="preserve">給与と賞与で先に支給日が早いのはどちらですか？</t>
  </si>
  <si>
    <t xml:space="preserve">給与</t>
  </si>
  <si>
    <t xml:space="preserve">差押禁止額</t>
  </si>
  <si>
    <t xml:space="preserve">②</t>
  </si>
  <si>
    <t xml:space="preserve">千円未満切上</t>
  </si>
  <si>
    <t xml:space="preserve">区分</t>
  </si>
  <si>
    <t xml:space="preserve">金額</t>
  </si>
  <si>
    <t xml:space="preserve">③</t>
  </si>
  <si>
    <t xml:space="preserve">④</t>
  </si>
  <si>
    <t xml:space="preserve">小計</t>
  </si>
  <si>
    <t xml:space="preserve">⑤</t>
  </si>
  <si>
    <t xml:space="preserve">⑥</t>
  </si>
  <si>
    <t xml:space="preserve">⑦</t>
  </si>
  <si>
    <t xml:space="preserve">⑧</t>
  </si>
  <si>
    <t xml:space="preserve">⑨</t>
  </si>
  <si>
    <t xml:space="preserve">⑩</t>
  </si>
  <si>
    <t xml:space="preserve">⑪</t>
  </si>
  <si>
    <t xml:space="preserve">体面維持費（賞与と給与の合計分）
            ｛①+⑥-（⑤+⑩+⑪）｝×20/100＝</t>
  </si>
  <si>
    <t xml:space="preserve">⑫</t>
  </si>
  <si>
    <t xml:space="preserve">ただし、⑪の2倍を限度とする。
千円未満切上</t>
  </si>
  <si>
    <t xml:space="preserve">⑬</t>
  </si>
  <si>
    <t xml:space="preserve">同上</t>
  </si>
  <si>
    <t xml:space="preserve">世帯員数(本人含む)</t>
  </si>
  <si>
    <t xml:space="preserve">⑥-⑩≧⑪のとき
                  ①-{⑤+(⑫-⑬)}＝</t>
  </si>
  <si>
    <t xml:space="preserve">⑥-⑩&lt;⑪のとき
            (①+⑥)-(⑤+⑩+⑪+⑫)＝</t>
  </si>
  <si>
    <t xml:space="preserve">⑥-（⑩+⑪+⑬）＝</t>
  </si>
  <si>
    <t xml:space="preserve">差押可能額
合計金額</t>
  </si>
  <si>
    <t xml:space="preserve">（①+⑥）-（⑤+⑩+⑪+⑫）＝</t>
  </si>
  <si>
    <t xml:space="preserve">別　表（※）</t>
  </si>
  <si>
    <t xml:space="preserve">家族数
（本人含む）</t>
  </si>
  <si>
    <t xml:space="preserve">１人</t>
  </si>
  <si>
    <t xml:space="preserve">２人</t>
  </si>
  <si>
    <t xml:space="preserve">３人</t>
  </si>
  <si>
    <t xml:space="preserve">４人</t>
  </si>
  <si>
    <t xml:space="preserve">５人</t>
  </si>
  <si>
    <t xml:space="preserve">６人</t>
  </si>
  <si>
    <t xml:space="preserve">金額（円）</t>
  </si>
  <si>
    <t xml:space="preserve">※家族が７人以上の場合は、１人増すごとに48,000円を加算する。</t>
  </si>
  <si>
    <t xml:space="preserve">送信元</t>
  </si>
  <si>
    <t xml:space="preserve">担当者名</t>
  </si>
  <si>
    <t xml:space="preserve">電話番号</t>
  </si>
  <si>
    <t xml:space="preserve">FAX番号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</si>
</sst>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_ "/>
    <numFmt numFmtId="166" formatCode="###,###,###\円"/>
    <numFmt numFmtId="167" formatCode="#0\人"/>
    <numFmt numFmtId="168" formatCode="###,###,##0\円"/>
    <numFmt numFmtId="169" formatCode="_ \¥* #,##0_ ;_ \¥* \-#,##0_ ;_ \¥* \-_ ;_ @_ "/>
  </numFmts>
  <fonts count="14">
    <font>
      <sz val="11"/>
      <color theme="1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b val="true"/>
      <sz val="9"/>
      <name val="ＭＳ 明朝"/>
      <family val="1"/>
      <charset val="128"/>
    </font>
    <font>
      <b val="true"/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 val="true"/>
      <sz val="14"/>
      <color theme="0"/>
      <name val="游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255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2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5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6" fontId="5" fillId="0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5" fillId="2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8" fontId="8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center" textRotation="0" wrapText="true" indent="0" shrinkToFit="true"/>
      <protection locked="true" hidden="false"/>
    </xf>
    <xf numFmtId="164" fontId="5" fillId="0" borderId="1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255" wrapText="false" indent="0" shrinkToFit="tru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13</xdr:col>
      <xdr:colOff>76320</xdr:colOff>
      <xdr:row>5</xdr:row>
      <xdr:rowOff>28440</xdr:rowOff>
    </xdr:from>
    <xdr:to>
      <xdr:col>17</xdr:col>
      <xdr:colOff>94320</xdr:colOff>
      <xdr:row>9</xdr:row>
      <xdr:rowOff>111240</xdr:rowOff>
    </xdr:to>
    <xdr:sp>
      <xdr:nvSpPr>
        <xdr:cNvPr id="0" name="左矢印吹き出し 1"/>
        <xdr:cNvSpPr/>
      </xdr:nvSpPr>
      <xdr:spPr>
        <a:xfrm>
          <a:off x="11948760" y="1047600"/>
          <a:ext cx="2806920" cy="951480"/>
        </a:xfrm>
        <a:prstGeom prst="leftArrowCallout">
          <a:avLst>
            <a:gd name="adj1" fmla="val 12998"/>
            <a:gd name="adj2" fmla="val 22802"/>
            <a:gd name="adj3" fmla="val 22802"/>
            <a:gd name="adj4" fmla="val 84754"/>
          </a:avLst>
        </a:prstGeom>
        <a:solidFill>
          <a:srgbClr val="ed7d31"/>
        </a:solidFill>
        <a:ln w="12700">
          <a:solidFill>
            <a:srgbClr val="000000"/>
          </a:solidFill>
          <a:miter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ja-JP" sz="1400" strike="noStrike" u="none">
              <a:solidFill>
                <a:schemeClr val="lt1"/>
              </a:solidFill>
              <a:effectLst/>
              <a:uFillTx/>
              <a:latin typeface="Calibri"/>
            </a:rPr>
            <a:t>プルダウンから「給与」か「賞与」を選択願います。</a:t>
          </a:r>
          <a:endParaRPr b="0" lang="en-US" sz="1400" strike="noStrike" u="none">
            <a:effectLst/>
            <a:uFillTx/>
            <a:latin typeface="游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4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E48" activeCellId="0" sqref="E48"/>
    </sheetView>
  </sheetViews>
  <sheetFormatPr defaultColWidth="9.00390625" defaultRowHeight="13.5" customHeight="true" zeroHeight="false" outlineLevelRow="0" outlineLevelCol="0"/>
  <cols>
    <col collapsed="false" customWidth="false" hidden="false" outlineLevel="0" max="10" min="1" style="1" width="9"/>
    <col collapsed="false" customWidth="true" hidden="false" outlineLevel="0" max="11" min="11" style="1" width="40.5"/>
    <col collapsed="false" customWidth="true" hidden="false" outlineLevel="0" max="12" min="12" style="1" width="2.88"/>
    <col collapsed="false" customWidth="true" hidden="false" outlineLevel="0" max="13" min="13" style="1" width="19.88"/>
    <col collapsed="false" customWidth="false" hidden="false" outlineLevel="0" max="16384" min="14" style="1" width="9"/>
  </cols>
  <sheetData>
    <row r="1" customFormat="false" ht="13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8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</row>
    <row r="3" customFormat="false" ht="13.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</row>
    <row r="4" customFormat="false" ht="21" hidden="false" customHeight="true" outlineLevel="0" collapsed="false">
      <c r="A4" s="3" t="s">
        <v>1</v>
      </c>
      <c r="B4" s="3"/>
      <c r="C4" s="3"/>
      <c r="D4" s="3"/>
      <c r="E4" s="3"/>
      <c r="F4" s="3"/>
      <c r="G4" s="3"/>
      <c r="H4" s="3"/>
      <c r="I4" s="3"/>
      <c r="J4" s="4"/>
    </row>
    <row r="5" customFormat="false" ht="13.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</row>
    <row r="6" customFormat="false" ht="27" hidden="false" customHeight="true" outlineLevel="0" collapsed="false">
      <c r="A6" s="5" t="s">
        <v>2</v>
      </c>
      <c r="B6" s="5"/>
      <c r="C6" s="5"/>
      <c r="D6" s="5"/>
      <c r="E6" s="5"/>
      <c r="F6" s="5"/>
      <c r="G6" s="5"/>
      <c r="H6" s="5"/>
      <c r="I6" s="5"/>
    </row>
    <row r="7" customFormat="false" ht="13.8" hidden="false" customHeight="true" outlineLevel="0" collapsed="false">
      <c r="A7" s="6" t="str">
        <f aca="false">IF($L$7="給与","賞与","給与")&amp;"等の月額"</f>
        <v>賞与等の月額</v>
      </c>
      <c r="B7" s="6" t="e">
        <f aca="false">IF(#REF!="給与","賞与","給与")&amp;"等の月額"</f>
        <v>#REF!</v>
      </c>
      <c r="C7" s="6" t="e">
        <f aca="false">IF(#REF!="給与","賞与","給与")&amp;"等の月額"</f>
        <v>#REF!</v>
      </c>
      <c r="D7" s="6" t="e">
        <f aca="false">IF(#REF!="給与","賞与","給与")&amp;"等の月額"</f>
        <v>#REF!</v>
      </c>
      <c r="E7" s="6" t="e">
        <f aca="false">IF(#REF!="給与","賞与","給与")&amp;"等の月額"</f>
        <v>#REF!</v>
      </c>
      <c r="F7" s="7" t="s">
        <v>3</v>
      </c>
      <c r="G7" s="8" t="str">
        <f aca="false">IF(M11="","-",ROUNDDOWN(M11,-3))</f>
        <v>-</v>
      </c>
      <c r="H7" s="8"/>
      <c r="I7" s="9" t="s">
        <v>4</v>
      </c>
      <c r="K7" s="10" t="s">
        <v>5</v>
      </c>
      <c r="L7" s="11" t="s">
        <v>6</v>
      </c>
      <c r="M7" s="11"/>
    </row>
    <row r="8" customFormat="false" ht="13.8" hidden="false" customHeight="false" outlineLevel="0" collapsed="false">
      <c r="A8" s="6"/>
      <c r="B8" s="6"/>
      <c r="C8" s="6"/>
      <c r="D8" s="6"/>
      <c r="E8" s="6"/>
      <c r="F8" s="7"/>
      <c r="G8" s="8"/>
      <c r="H8" s="8"/>
      <c r="I8" s="9"/>
      <c r="K8" s="10"/>
      <c r="L8" s="11"/>
      <c r="M8" s="11"/>
    </row>
    <row r="9" customFormat="false" ht="13.8" hidden="false" customHeight="true" outlineLevel="0" collapsed="false">
      <c r="A9" s="12" t="s">
        <v>7</v>
      </c>
      <c r="B9" s="13" t="str">
        <f aca="false">IF($L$7="給与","賞与","給与")&amp;"等から差引かれる源泉所得税額"</f>
        <v>賞与等から差引かれる源泉所得税額</v>
      </c>
      <c r="C9" s="13"/>
      <c r="D9" s="13"/>
      <c r="E9" s="13"/>
      <c r="F9" s="7" t="s">
        <v>8</v>
      </c>
      <c r="G9" s="8" t="str">
        <f aca="false">IF(M13="","-",ROUNDUP(M13,-3))</f>
        <v>-</v>
      </c>
      <c r="H9" s="8"/>
      <c r="I9" s="9" t="s">
        <v>9</v>
      </c>
      <c r="K9" s="6" t="s">
        <v>10</v>
      </c>
      <c r="L9" s="6" t="s">
        <v>11</v>
      </c>
      <c r="M9" s="6"/>
    </row>
    <row r="10" customFormat="false" ht="13.8" hidden="false" customHeight="false" outlineLevel="0" collapsed="false">
      <c r="A10" s="12"/>
      <c r="B10" s="13"/>
      <c r="C10" s="13"/>
      <c r="D10" s="13"/>
      <c r="E10" s="13"/>
      <c r="F10" s="7"/>
      <c r="G10" s="8"/>
      <c r="H10" s="8"/>
      <c r="I10" s="9"/>
      <c r="K10" s="6"/>
      <c r="L10" s="6"/>
      <c r="M10" s="6"/>
    </row>
    <row r="11" customFormat="false" ht="13.8" hidden="false" customHeight="false" outlineLevel="0" collapsed="false">
      <c r="A11" s="12"/>
      <c r="B11" s="13" t="str">
        <f aca="false">IF($L$7="給与","賞与","給与")&amp;"等から差引かれる住民税額"</f>
        <v>賞与等から差引かれる住民税額</v>
      </c>
      <c r="C11" s="13"/>
      <c r="D11" s="13"/>
      <c r="E11" s="13"/>
      <c r="F11" s="7" t="s">
        <v>12</v>
      </c>
      <c r="G11" s="8" t="str">
        <f aca="false">IF(M15="","-",ROUNDUP(M15,-3))</f>
        <v>-</v>
      </c>
      <c r="H11" s="8"/>
      <c r="I11" s="9" t="s">
        <v>9</v>
      </c>
      <c r="K11" s="14" t="str">
        <f aca="false">IF($L$7="給与","賞与","給与")&amp;"等の月額"</f>
        <v>賞与等の月額</v>
      </c>
      <c r="L11" s="15" t="s">
        <v>3</v>
      </c>
      <c r="M11" s="16"/>
    </row>
    <row r="12" customFormat="false" ht="13.8" hidden="false" customHeight="false" outlineLevel="0" collapsed="false">
      <c r="A12" s="12"/>
      <c r="B12" s="13"/>
      <c r="C12" s="13"/>
      <c r="D12" s="13"/>
      <c r="E12" s="13"/>
      <c r="F12" s="7"/>
      <c r="G12" s="8"/>
      <c r="H12" s="8"/>
      <c r="I12" s="9"/>
      <c r="K12" s="14"/>
      <c r="L12" s="15"/>
      <c r="M12" s="16"/>
    </row>
    <row r="13" customFormat="false" ht="13.8" hidden="false" customHeight="false" outlineLevel="0" collapsed="false">
      <c r="A13" s="12"/>
      <c r="B13" s="17" t="str">
        <f aca="false">IF($L$7="給与","賞与","給与")&amp;"等から差引かれる社会保険料の金額"</f>
        <v>賞与等から差引かれる社会保険料の金額</v>
      </c>
      <c r="C13" s="17"/>
      <c r="D13" s="17"/>
      <c r="E13" s="17"/>
      <c r="F13" s="7" t="s">
        <v>13</v>
      </c>
      <c r="G13" s="8" t="str">
        <f aca="false">IF(M17="","-",ROUNDUP(M17,-3))</f>
        <v>-</v>
      </c>
      <c r="H13" s="8"/>
      <c r="I13" s="9" t="s">
        <v>9</v>
      </c>
      <c r="K13" s="13" t="str">
        <f aca="false">IF($L$7="給与","賞与","給与")&amp;"等から差引かれる源泉所得税額"</f>
        <v>賞与等から差引かれる源泉所得税額</v>
      </c>
      <c r="L13" s="18" t="s">
        <v>8</v>
      </c>
      <c r="M13" s="19"/>
    </row>
    <row r="14" customFormat="false" ht="13.8" hidden="false" customHeight="false" outlineLevel="0" collapsed="false">
      <c r="A14" s="12"/>
      <c r="B14" s="17"/>
      <c r="C14" s="17"/>
      <c r="D14" s="17"/>
      <c r="E14" s="17"/>
      <c r="F14" s="7"/>
      <c r="G14" s="8"/>
      <c r="H14" s="8"/>
      <c r="I14" s="9"/>
      <c r="K14" s="13"/>
      <c r="L14" s="18"/>
      <c r="M14" s="19"/>
    </row>
    <row r="15" customFormat="false" ht="13.5" hidden="false" customHeight="true" outlineLevel="0" collapsed="false">
      <c r="A15" s="12"/>
      <c r="B15" s="9" t="s">
        <v>14</v>
      </c>
      <c r="C15" s="9"/>
      <c r="D15" s="9"/>
      <c r="E15" s="9"/>
      <c r="F15" s="7" t="s">
        <v>15</v>
      </c>
      <c r="G15" s="8" t="n">
        <f aca="false">SUM(G9:H14)</f>
        <v>0</v>
      </c>
      <c r="H15" s="8"/>
      <c r="I15" s="6"/>
      <c r="K15" s="13" t="str">
        <f aca="false">IF($L$7="給与","賞与","給与")&amp;"等から差引かれる住民税額"</f>
        <v>賞与等から差引かれる住民税額</v>
      </c>
      <c r="L15" s="18" t="s">
        <v>12</v>
      </c>
      <c r="M15" s="19"/>
    </row>
    <row r="16" customFormat="false" ht="13.8" hidden="false" customHeight="false" outlineLevel="0" collapsed="false">
      <c r="A16" s="12"/>
      <c r="B16" s="9"/>
      <c r="C16" s="9"/>
      <c r="D16" s="9"/>
      <c r="E16" s="9"/>
      <c r="F16" s="7"/>
      <c r="G16" s="8"/>
      <c r="H16" s="8"/>
      <c r="I16" s="6"/>
      <c r="K16" s="13"/>
      <c r="L16" s="18"/>
      <c r="M16" s="19"/>
    </row>
    <row r="17" customFormat="false" ht="13.8" hidden="false" customHeight="false" outlineLevel="0" collapsed="false">
      <c r="A17" s="6" t="str">
        <f aca="false">IF($L$7="給与","給与","賞与")&amp;"等の月額"</f>
        <v>給与等の月額</v>
      </c>
      <c r="B17" s="6"/>
      <c r="C17" s="6"/>
      <c r="D17" s="6"/>
      <c r="E17" s="6"/>
      <c r="F17" s="7" t="s">
        <v>16</v>
      </c>
      <c r="G17" s="8" t="str">
        <f aca="false">IF(M21="","-",ROUNDDOWN(M21,-3))</f>
        <v>-</v>
      </c>
      <c r="H17" s="8"/>
      <c r="I17" s="9" t="s">
        <v>4</v>
      </c>
      <c r="K17" s="13" t="str">
        <f aca="false">IF($L$7="給与","賞与","給与")&amp;"等から差引かれる社会保険料の金額"</f>
        <v>賞与等から差引かれる社会保険料の金額</v>
      </c>
      <c r="L17" s="18" t="s">
        <v>13</v>
      </c>
      <c r="M17" s="20"/>
    </row>
    <row r="18" customFormat="false" ht="13.8" hidden="false" customHeight="false" outlineLevel="0" collapsed="false">
      <c r="A18" s="6"/>
      <c r="B18" s="6"/>
      <c r="C18" s="6"/>
      <c r="D18" s="6"/>
      <c r="E18" s="6"/>
      <c r="F18" s="7"/>
      <c r="G18" s="8"/>
      <c r="H18" s="8"/>
      <c r="I18" s="9"/>
      <c r="K18" s="13"/>
      <c r="L18" s="18"/>
      <c r="M18" s="20"/>
    </row>
    <row r="19" customFormat="false" ht="13.8" hidden="false" customHeight="false" outlineLevel="0" collapsed="false">
      <c r="A19" s="21" t="s">
        <v>7</v>
      </c>
      <c r="B19" s="13" t="str">
        <f aca="false">IF($L$7="給与","給与","賞与")&amp;"等から差引かれる源泉所得税額"</f>
        <v>給与等から差引かれる源泉所得税額</v>
      </c>
      <c r="C19" s="13"/>
      <c r="D19" s="13"/>
      <c r="E19" s="13"/>
      <c r="F19" s="7" t="s">
        <v>17</v>
      </c>
      <c r="G19" s="8" t="str">
        <f aca="false">IF(M23="","-",ROUNDUP(M23,-3))</f>
        <v>-</v>
      </c>
      <c r="H19" s="8"/>
      <c r="I19" s="9" t="s">
        <v>9</v>
      </c>
      <c r="K19" s="13" t="s">
        <v>14</v>
      </c>
      <c r="L19" s="6" t="s">
        <v>15</v>
      </c>
      <c r="M19" s="22" t="n">
        <f aca="false">SUM(M13:M18)</f>
        <v>0</v>
      </c>
    </row>
    <row r="20" customFormat="false" ht="13.8" hidden="false" customHeight="false" outlineLevel="0" collapsed="false">
      <c r="A20" s="21"/>
      <c r="B20" s="13"/>
      <c r="C20" s="13"/>
      <c r="D20" s="13"/>
      <c r="E20" s="13"/>
      <c r="F20" s="7"/>
      <c r="G20" s="8"/>
      <c r="H20" s="8"/>
      <c r="I20" s="9"/>
      <c r="K20" s="13"/>
      <c r="L20" s="6"/>
      <c r="M20" s="22"/>
    </row>
    <row r="21" customFormat="false" ht="13.8" hidden="false" customHeight="false" outlineLevel="0" collapsed="false">
      <c r="A21" s="21"/>
      <c r="B21" s="13" t="str">
        <f aca="false">IF($L$7="給与","給与","賞与")&amp;"等から差引かれる住民税額"</f>
        <v>給与等から差引かれる住民税額</v>
      </c>
      <c r="C21" s="13"/>
      <c r="D21" s="13"/>
      <c r="E21" s="13"/>
      <c r="F21" s="7" t="s">
        <v>18</v>
      </c>
      <c r="G21" s="8" t="str">
        <f aca="false">IF(M25="","-",ROUNDUP(M25,-3))</f>
        <v>-</v>
      </c>
      <c r="H21" s="8"/>
      <c r="I21" s="9" t="s">
        <v>9</v>
      </c>
      <c r="K21" s="13" t="str">
        <f aca="false">IF($L$7="給与","給与","賞与")&amp;"等の月額"</f>
        <v>給与等の月額</v>
      </c>
      <c r="L21" s="18" t="s">
        <v>16</v>
      </c>
      <c r="M21" s="16"/>
    </row>
    <row r="22" customFormat="false" ht="13.8" hidden="false" customHeight="false" outlineLevel="0" collapsed="false">
      <c r="A22" s="21"/>
      <c r="B22" s="13"/>
      <c r="C22" s="13"/>
      <c r="D22" s="13"/>
      <c r="E22" s="13"/>
      <c r="F22" s="7"/>
      <c r="G22" s="8"/>
      <c r="H22" s="8"/>
      <c r="I22" s="9"/>
      <c r="K22" s="13"/>
      <c r="L22" s="18"/>
      <c r="M22" s="16"/>
    </row>
    <row r="23" customFormat="false" ht="13.8" hidden="false" customHeight="false" outlineLevel="0" collapsed="false">
      <c r="A23" s="21"/>
      <c r="B23" s="17" t="str">
        <f aca="false">IF($L$7="給与","給与","賞与")&amp;"等から差引かれる社会保険料の金額"</f>
        <v>給与等から差引かれる社会保険料の金額</v>
      </c>
      <c r="C23" s="17"/>
      <c r="D23" s="17"/>
      <c r="E23" s="17"/>
      <c r="F23" s="7" t="s">
        <v>19</v>
      </c>
      <c r="G23" s="8" t="str">
        <f aca="false">IF(M27="","-",ROUNDUP(M27,-3))</f>
        <v>-</v>
      </c>
      <c r="H23" s="8"/>
      <c r="I23" s="9" t="s">
        <v>9</v>
      </c>
      <c r="K23" s="13" t="str">
        <f aca="false">IF($L$7="給与","給与","賞与")&amp;"等から差引かれる源泉所得税額"</f>
        <v>給与等から差引かれる源泉所得税額</v>
      </c>
      <c r="L23" s="18" t="s">
        <v>17</v>
      </c>
      <c r="M23" s="19"/>
    </row>
    <row r="24" customFormat="false" ht="13.8" hidden="false" customHeight="false" outlineLevel="0" collapsed="false">
      <c r="A24" s="21"/>
      <c r="B24" s="17"/>
      <c r="C24" s="17"/>
      <c r="D24" s="17"/>
      <c r="E24" s="17"/>
      <c r="F24" s="7"/>
      <c r="G24" s="8"/>
      <c r="H24" s="8"/>
      <c r="I24" s="9"/>
      <c r="K24" s="13"/>
      <c r="L24" s="18"/>
      <c r="M24" s="19"/>
    </row>
    <row r="25" customFormat="false" ht="13.5" hidden="false" customHeight="true" outlineLevel="0" collapsed="false">
      <c r="A25" s="21"/>
      <c r="B25" s="6" t="s">
        <v>14</v>
      </c>
      <c r="C25" s="6"/>
      <c r="D25" s="6"/>
      <c r="E25" s="6"/>
      <c r="F25" s="7" t="s">
        <v>20</v>
      </c>
      <c r="G25" s="8" t="n">
        <f aca="false">SUM(G19:H24)</f>
        <v>0</v>
      </c>
      <c r="H25" s="8"/>
      <c r="I25" s="6"/>
      <c r="K25" s="13" t="str">
        <f aca="false">IF($L$7="給与","給与","賞与")&amp;"等から差引かれる住民税額"</f>
        <v>給与等から差引かれる住民税額</v>
      </c>
      <c r="L25" s="18" t="s">
        <v>18</v>
      </c>
      <c r="M25" s="19"/>
    </row>
    <row r="26" customFormat="false" ht="13.8" hidden="false" customHeight="false" outlineLevel="0" collapsed="false">
      <c r="A26" s="21"/>
      <c r="B26" s="6"/>
      <c r="C26" s="6"/>
      <c r="D26" s="6"/>
      <c r="E26" s="6"/>
      <c r="F26" s="7"/>
      <c r="G26" s="8"/>
      <c r="H26" s="8"/>
      <c r="I26" s="6"/>
      <c r="K26" s="13"/>
      <c r="L26" s="18"/>
      <c r="M26" s="19"/>
    </row>
    <row r="27" customFormat="false" ht="13.8" hidden="false" customHeight="false" outlineLevel="0" collapsed="false">
      <c r="A27" s="21"/>
      <c r="B27" s="6" t="str">
        <f aca="false">"生活保障費107,000+（48,000×"&amp;M31-1&amp;"人)"</f>
        <v>生活保障費107,000+（48,000×-1人)</v>
      </c>
      <c r="C27" s="6"/>
      <c r="D27" s="6"/>
      <c r="E27" s="6"/>
      <c r="F27" s="7" t="s">
        <v>21</v>
      </c>
      <c r="G27" s="8" t="str">
        <f aca="false">IF(M31="","-",(VLOOKUP(M31,別表!A1:B10,2,0)))</f>
        <v>-</v>
      </c>
      <c r="H27" s="8"/>
      <c r="I27" s="6"/>
      <c r="K27" s="13" t="str">
        <f aca="false">IF($L$7="給与","給与","賞与")&amp;"等から差引かれる社会保険料の金額"</f>
        <v>給与等から差引かれる社会保険料の金額</v>
      </c>
      <c r="L27" s="18" t="s">
        <v>19</v>
      </c>
      <c r="M27" s="20"/>
    </row>
    <row r="28" customFormat="false" ht="13.8" hidden="false" customHeight="false" outlineLevel="0" collapsed="false">
      <c r="A28" s="21"/>
      <c r="B28" s="6"/>
      <c r="C28" s="6"/>
      <c r="D28" s="6"/>
      <c r="E28" s="6"/>
      <c r="F28" s="7"/>
      <c r="G28" s="8"/>
      <c r="H28" s="8"/>
      <c r="I28" s="6"/>
      <c r="K28" s="13"/>
      <c r="L28" s="18"/>
      <c r="M28" s="20"/>
    </row>
    <row r="29" customFormat="false" ht="13.8" hidden="false" customHeight="true" outlineLevel="0" collapsed="false">
      <c r="A29" s="23" t="s">
        <v>22</v>
      </c>
      <c r="B29" s="23"/>
      <c r="C29" s="23"/>
      <c r="D29" s="23"/>
      <c r="E29" s="23"/>
      <c r="F29" s="7" t="s">
        <v>23</v>
      </c>
      <c r="G29" s="8" t="str">
        <f aca="false">IFERROR(IF(ROUNDUP((G17+G7-(G15+G25+G27))*20%,-3)&gt;=G27*2,G27*2,ROUNDUP((G17+G7-(G15+G25+G27))*20%,-3)),"-")</f>
        <v>-</v>
      </c>
      <c r="H29" s="8"/>
      <c r="I29" s="24" t="s">
        <v>24</v>
      </c>
      <c r="K29" s="13" t="s">
        <v>14</v>
      </c>
      <c r="L29" s="6" t="s">
        <v>20</v>
      </c>
      <c r="M29" s="22" t="n">
        <f aca="false">SUM(M23:M28)</f>
        <v>0</v>
      </c>
    </row>
    <row r="30" customFormat="false" ht="13.8" hidden="false" customHeight="false" outlineLevel="0" collapsed="false">
      <c r="A30" s="23"/>
      <c r="B30" s="23"/>
      <c r="C30" s="23"/>
      <c r="D30" s="23"/>
      <c r="E30" s="23"/>
      <c r="F30" s="7"/>
      <c r="G30" s="8"/>
      <c r="H30" s="8"/>
      <c r="I30" s="24"/>
      <c r="K30" s="13"/>
      <c r="L30" s="6"/>
      <c r="M30" s="22"/>
    </row>
    <row r="31" customFormat="false" ht="13.8" hidden="false" customHeight="false" outlineLevel="0" collapsed="false">
      <c r="A31" s="23" t="str">
        <f aca="false">"体面維持費（"&amp;L7&amp;"）
                      ⑥-（⑩+⑪）×20/100＝"</f>
        <v>体面維持費（給与）
                      ⑥-（⑩+⑪）×20/100＝</v>
      </c>
      <c r="B31" s="23"/>
      <c r="C31" s="23"/>
      <c r="D31" s="23"/>
      <c r="E31" s="23"/>
      <c r="F31" s="7" t="s">
        <v>25</v>
      </c>
      <c r="G31" s="8" t="str">
        <f aca="false">IFERROR(IF(ROUNDUP((G17-(G25+G27))*20%,-3)&gt;=G27*2,G27*2,ROUNDUP((G17-(G25+G27))*20%,-3)),"-")</f>
        <v>-</v>
      </c>
      <c r="H31" s="8"/>
      <c r="I31" s="6" t="s">
        <v>26</v>
      </c>
      <c r="K31" s="13" t="s">
        <v>27</v>
      </c>
      <c r="L31" s="18" t="s">
        <v>21</v>
      </c>
      <c r="M31" s="25"/>
    </row>
    <row r="32" customFormat="false" ht="13.8" hidden="false" customHeight="false" outlineLevel="0" collapsed="false">
      <c r="A32" s="23"/>
      <c r="B32" s="23"/>
      <c r="C32" s="23"/>
      <c r="D32" s="23"/>
      <c r="E32" s="23"/>
      <c r="F32" s="7"/>
      <c r="G32" s="8"/>
      <c r="H32" s="8"/>
      <c r="I32" s="6"/>
      <c r="K32" s="13"/>
      <c r="L32" s="18"/>
      <c r="M32" s="25"/>
    </row>
    <row r="33" customFormat="false" ht="13.5" hidden="false" customHeight="true" outlineLevel="0" collapsed="false">
      <c r="A33" s="26" t="str">
        <f aca="false">IF($L$7="給与","賞与","給与")&amp;"等　　差押可能額"</f>
        <v>賞与等　　差押可能額</v>
      </c>
      <c r="B33" s="27" t="s">
        <v>28</v>
      </c>
      <c r="C33" s="27"/>
      <c r="D33" s="27"/>
      <c r="E33" s="27"/>
      <c r="F33" s="28" t="n">
        <f aca="false">MAX(IFERROR(IF((G17-G25)&gt;=G27,G7-(G15+(G29-G31)),),0),0)</f>
        <v>0</v>
      </c>
      <c r="G33" s="28"/>
      <c r="H33" s="28"/>
      <c r="I33" s="29"/>
      <c r="K33" s="30"/>
      <c r="L33" s="30"/>
      <c r="M33" s="31"/>
    </row>
    <row r="34" customFormat="false" ht="13.5" hidden="false" customHeight="true" outlineLevel="0" collapsed="false">
      <c r="A34" s="26"/>
      <c r="B34" s="27"/>
      <c r="C34" s="27"/>
      <c r="D34" s="27"/>
      <c r="E34" s="27"/>
      <c r="F34" s="28"/>
      <c r="G34" s="28"/>
      <c r="H34" s="28"/>
      <c r="I34" s="29"/>
      <c r="K34" s="32"/>
      <c r="L34" s="30"/>
      <c r="M34" s="31"/>
    </row>
    <row r="35" customFormat="false" ht="13.5" hidden="false" customHeight="true" outlineLevel="0" collapsed="false">
      <c r="A35" s="26"/>
      <c r="B35" s="27" t="s">
        <v>29</v>
      </c>
      <c r="C35" s="27"/>
      <c r="D35" s="27"/>
      <c r="E35" s="27"/>
      <c r="F35" s="28" t="n">
        <f aca="false">MAX(IFERROR(IF((G17-G25)&lt;G27,(G7+G17)-(G15+G25+G27+G29),0),0),0)</f>
        <v>0</v>
      </c>
      <c r="G35" s="28"/>
      <c r="H35" s="28"/>
      <c r="I35" s="6"/>
      <c r="K35" s="32"/>
      <c r="L35" s="30"/>
      <c r="M35" s="31"/>
    </row>
    <row r="36" customFormat="false" ht="13.5" hidden="false" customHeight="true" outlineLevel="0" collapsed="false">
      <c r="A36" s="26"/>
      <c r="B36" s="27"/>
      <c r="C36" s="27"/>
      <c r="D36" s="27"/>
      <c r="E36" s="27"/>
      <c r="F36" s="28"/>
      <c r="G36" s="28"/>
      <c r="H36" s="28"/>
      <c r="I36" s="6"/>
      <c r="K36" s="32"/>
      <c r="L36" s="30"/>
      <c r="M36" s="31"/>
    </row>
    <row r="37" customFormat="false" ht="13.5" hidden="false" customHeight="true" outlineLevel="0" collapsed="false">
      <c r="A37" s="26" t="str">
        <f aca="false">IF($L$7="給与","給与","賞与")&amp;"等　　差押可能額"</f>
        <v>給与等　　差押可能額</v>
      </c>
      <c r="B37" s="33" t="s">
        <v>30</v>
      </c>
      <c r="C37" s="33"/>
      <c r="D37" s="33"/>
      <c r="E37" s="33"/>
      <c r="F37" s="28" t="n">
        <f aca="false">MAX(IFERROR(G17-(G25+G27+G31),0),0)</f>
        <v>0</v>
      </c>
      <c r="G37" s="28"/>
      <c r="H37" s="28"/>
      <c r="I37" s="29"/>
    </row>
    <row r="38" customFormat="false" ht="13.5" hidden="false" customHeight="true" outlineLevel="0" collapsed="false">
      <c r="A38" s="26"/>
      <c r="B38" s="33"/>
      <c r="C38" s="33"/>
      <c r="D38" s="33"/>
      <c r="E38" s="33"/>
      <c r="F38" s="28"/>
      <c r="G38" s="28"/>
      <c r="H38" s="28"/>
      <c r="I38" s="29"/>
    </row>
    <row r="39" customFormat="false" ht="13.5" hidden="false" customHeight="true" outlineLevel="0" collapsed="false">
      <c r="A39" s="26" t="s">
        <v>31</v>
      </c>
      <c r="B39" s="34" t="s">
        <v>32</v>
      </c>
      <c r="C39" s="34"/>
      <c r="D39" s="34"/>
      <c r="E39" s="34"/>
      <c r="F39" s="28" t="n">
        <f aca="false">MAX(IFERROR((G7+G17)-(G15+G25+G27+G29),0),0)</f>
        <v>0</v>
      </c>
      <c r="G39" s="28"/>
      <c r="H39" s="28"/>
      <c r="I39" s="35"/>
    </row>
    <row r="40" customFormat="false" ht="13.5" hidden="false" customHeight="true" outlineLevel="0" collapsed="false">
      <c r="A40" s="26"/>
      <c r="B40" s="34"/>
      <c r="C40" s="34"/>
      <c r="D40" s="34"/>
      <c r="E40" s="34"/>
      <c r="F40" s="28"/>
      <c r="G40" s="28"/>
      <c r="H40" s="28"/>
      <c r="I40" s="35"/>
    </row>
    <row r="41" customFormat="false" ht="13.5" hidden="false" customHeight="true" outlineLevel="0" collapsed="false">
      <c r="A41" s="36" t="s">
        <v>33</v>
      </c>
      <c r="B41" s="26" t="s">
        <v>34</v>
      </c>
      <c r="C41" s="26"/>
      <c r="D41" s="6" t="s">
        <v>35</v>
      </c>
      <c r="E41" s="6" t="s">
        <v>36</v>
      </c>
      <c r="F41" s="6" t="s">
        <v>37</v>
      </c>
      <c r="G41" s="6" t="s">
        <v>38</v>
      </c>
      <c r="H41" s="6" t="s">
        <v>39</v>
      </c>
      <c r="I41" s="6" t="s">
        <v>40</v>
      </c>
    </row>
    <row r="42" customFormat="false" ht="13.5" hidden="false" customHeight="true" outlineLevel="0" collapsed="false">
      <c r="A42" s="36"/>
      <c r="B42" s="26"/>
      <c r="C42" s="26"/>
      <c r="D42" s="6"/>
      <c r="E42" s="6"/>
      <c r="F42" s="6"/>
      <c r="G42" s="6"/>
      <c r="H42" s="6"/>
      <c r="I42" s="6"/>
    </row>
    <row r="43" customFormat="false" ht="13.5" hidden="false" customHeight="true" outlineLevel="0" collapsed="false">
      <c r="A43" s="36"/>
      <c r="B43" s="6" t="s">
        <v>41</v>
      </c>
      <c r="C43" s="6"/>
      <c r="D43" s="37" t="n">
        <v>107000</v>
      </c>
      <c r="E43" s="37" t="n">
        <f aca="false">D43+48000</f>
        <v>155000</v>
      </c>
      <c r="F43" s="37" t="n">
        <f aca="false">E43+48000</f>
        <v>203000</v>
      </c>
      <c r="G43" s="37" t="n">
        <f aca="false">F43+48000</f>
        <v>251000</v>
      </c>
      <c r="H43" s="37" t="n">
        <f aca="false">G43+48000</f>
        <v>299000</v>
      </c>
      <c r="I43" s="37" t="n">
        <f aca="false">H43+48000</f>
        <v>347000</v>
      </c>
    </row>
    <row r="44" customFormat="false" ht="13.5" hidden="false" customHeight="false" outlineLevel="0" collapsed="false">
      <c r="A44" s="36"/>
      <c r="B44" s="6"/>
      <c r="C44" s="6"/>
      <c r="D44" s="37"/>
      <c r="E44" s="37"/>
      <c r="F44" s="37"/>
      <c r="G44" s="37"/>
      <c r="H44" s="37"/>
      <c r="I44" s="37"/>
    </row>
    <row r="45" customFormat="false" ht="13.5" hidden="false" customHeight="true" outlineLevel="0" collapsed="false">
      <c r="A45" s="36"/>
      <c r="B45" s="6" t="s">
        <v>42</v>
      </c>
      <c r="C45" s="6"/>
      <c r="D45" s="6"/>
      <c r="E45" s="6"/>
      <c r="F45" s="6"/>
      <c r="G45" s="6"/>
      <c r="H45" s="6"/>
      <c r="I45" s="6"/>
    </row>
    <row r="46" customFormat="false" ht="13.5" hidden="false" customHeight="true" outlineLevel="0" collapsed="false">
      <c r="A46" s="36"/>
      <c r="B46" s="6"/>
      <c r="C46" s="6"/>
      <c r="D46" s="6"/>
      <c r="E46" s="6"/>
      <c r="F46" s="6"/>
      <c r="G46" s="6"/>
      <c r="H46" s="6"/>
      <c r="I46" s="6"/>
    </row>
    <row r="47" customFormat="false" ht="13.5" hidden="false" customHeight="true" outlineLevel="0" collapsed="false">
      <c r="K47" s="38"/>
    </row>
    <row r="48" customFormat="false" ht="13.5" hidden="false" customHeight="true" outlineLevel="0" collapsed="false">
      <c r="D48" s="6" t="s">
        <v>43</v>
      </c>
      <c r="E48" s="39"/>
      <c r="F48" s="39"/>
      <c r="G48" s="39"/>
      <c r="H48" s="39"/>
      <c r="I48" s="39"/>
      <c r="K48" s="38"/>
    </row>
    <row r="49" customFormat="false" ht="13.5" hidden="false" customHeight="true" outlineLevel="0" collapsed="false">
      <c r="D49" s="6"/>
      <c r="E49" s="39"/>
      <c r="F49" s="39"/>
      <c r="G49" s="39"/>
      <c r="H49" s="39"/>
      <c r="I49" s="39"/>
    </row>
    <row r="50" customFormat="false" ht="13.5" hidden="false" customHeight="false" outlineLevel="0" collapsed="false">
      <c r="D50" s="6" t="s">
        <v>44</v>
      </c>
      <c r="E50" s="39"/>
      <c r="F50" s="39"/>
      <c r="G50" s="39"/>
      <c r="H50" s="39"/>
      <c r="I50" s="39"/>
    </row>
    <row r="51" customFormat="false" ht="13.5" hidden="false" customHeight="false" outlineLevel="0" collapsed="false">
      <c r="D51" s="6"/>
      <c r="E51" s="39"/>
      <c r="F51" s="39"/>
      <c r="G51" s="39"/>
      <c r="H51" s="39"/>
      <c r="I51" s="39"/>
    </row>
    <row r="52" customFormat="false" ht="13.5" hidden="false" customHeight="false" outlineLevel="0" collapsed="false">
      <c r="D52" s="6" t="s">
        <v>45</v>
      </c>
      <c r="E52" s="39"/>
      <c r="F52" s="39"/>
      <c r="G52" s="6" t="s">
        <v>46</v>
      </c>
      <c r="H52" s="39"/>
      <c r="I52" s="39"/>
    </row>
    <row r="53" customFormat="false" ht="13.5" hidden="false" customHeight="false" outlineLevel="0" collapsed="false">
      <c r="D53" s="6"/>
      <c r="E53" s="39"/>
      <c r="F53" s="39"/>
      <c r="G53" s="6"/>
      <c r="H53" s="39"/>
      <c r="I53" s="39"/>
      <c r="K53" s="38"/>
    </row>
    <row r="54" customFormat="false" ht="13.5" hidden="false" customHeight="false" outlineLevel="0" collapsed="false">
      <c r="K54" s="38"/>
    </row>
  </sheetData>
  <sheetProtection sheet="true" password="9e8d" objects="true" scenarios="true" selectLockedCells="true"/>
  <mergeCells count="135">
    <mergeCell ref="A1:I3"/>
    <mergeCell ref="A4:I5"/>
    <mergeCell ref="A6:I6"/>
    <mergeCell ref="A7:E8"/>
    <mergeCell ref="F7:F8"/>
    <mergeCell ref="G7:H8"/>
    <mergeCell ref="I7:I8"/>
    <mergeCell ref="K7:K8"/>
    <mergeCell ref="L7:M8"/>
    <mergeCell ref="A9:A16"/>
    <mergeCell ref="B9:E10"/>
    <mergeCell ref="F9:F10"/>
    <mergeCell ref="G9:H10"/>
    <mergeCell ref="I9:I10"/>
    <mergeCell ref="K9:K10"/>
    <mergeCell ref="L9:M10"/>
    <mergeCell ref="B11:E12"/>
    <mergeCell ref="F11:F12"/>
    <mergeCell ref="G11:H12"/>
    <mergeCell ref="I11:I12"/>
    <mergeCell ref="K11:K12"/>
    <mergeCell ref="L11:L12"/>
    <mergeCell ref="M11:M12"/>
    <mergeCell ref="B13:E14"/>
    <mergeCell ref="F13:F14"/>
    <mergeCell ref="G13:H14"/>
    <mergeCell ref="I13:I14"/>
    <mergeCell ref="K13:K14"/>
    <mergeCell ref="L13:L14"/>
    <mergeCell ref="M13:M14"/>
    <mergeCell ref="B15:E16"/>
    <mergeCell ref="F15:F16"/>
    <mergeCell ref="G15:H16"/>
    <mergeCell ref="I15:I16"/>
    <mergeCell ref="K15:K16"/>
    <mergeCell ref="L15:L16"/>
    <mergeCell ref="M15:M16"/>
    <mergeCell ref="A17:E18"/>
    <mergeCell ref="F17:F18"/>
    <mergeCell ref="G17:H18"/>
    <mergeCell ref="I17:I18"/>
    <mergeCell ref="K17:K18"/>
    <mergeCell ref="L17:L18"/>
    <mergeCell ref="M17:M18"/>
    <mergeCell ref="A19:A28"/>
    <mergeCell ref="B19:E20"/>
    <mergeCell ref="F19:F20"/>
    <mergeCell ref="G19:H20"/>
    <mergeCell ref="I19:I20"/>
    <mergeCell ref="K19:K20"/>
    <mergeCell ref="L19:L20"/>
    <mergeCell ref="M19:M20"/>
    <mergeCell ref="B21:E22"/>
    <mergeCell ref="F21:F22"/>
    <mergeCell ref="G21:H22"/>
    <mergeCell ref="I21:I22"/>
    <mergeCell ref="K21:K22"/>
    <mergeCell ref="L21:L22"/>
    <mergeCell ref="M21:M22"/>
    <mergeCell ref="B23:E24"/>
    <mergeCell ref="F23:F24"/>
    <mergeCell ref="G23:H24"/>
    <mergeCell ref="I23:I24"/>
    <mergeCell ref="K23:K24"/>
    <mergeCell ref="L23:L24"/>
    <mergeCell ref="M23:M24"/>
    <mergeCell ref="B25:E26"/>
    <mergeCell ref="F25:F26"/>
    <mergeCell ref="G25:H26"/>
    <mergeCell ref="I25:I26"/>
    <mergeCell ref="K25:K26"/>
    <mergeCell ref="L25:L26"/>
    <mergeCell ref="M25:M26"/>
    <mergeCell ref="B27:E28"/>
    <mergeCell ref="F27:F28"/>
    <mergeCell ref="G27:H28"/>
    <mergeCell ref="I27:I28"/>
    <mergeCell ref="K27:K28"/>
    <mergeCell ref="L27:L28"/>
    <mergeCell ref="M27:M28"/>
    <mergeCell ref="A29:E30"/>
    <mergeCell ref="F29:F30"/>
    <mergeCell ref="G29:H30"/>
    <mergeCell ref="I29:I30"/>
    <mergeCell ref="K29:K30"/>
    <mergeCell ref="L29:L30"/>
    <mergeCell ref="M29:M30"/>
    <mergeCell ref="A31:E32"/>
    <mergeCell ref="F31:F32"/>
    <mergeCell ref="G31:H32"/>
    <mergeCell ref="I31:I32"/>
    <mergeCell ref="K31:K32"/>
    <mergeCell ref="L31:L32"/>
    <mergeCell ref="M31:M32"/>
    <mergeCell ref="A33:A36"/>
    <mergeCell ref="B33:E34"/>
    <mergeCell ref="F33:H34"/>
    <mergeCell ref="I33:I34"/>
    <mergeCell ref="B35:E36"/>
    <mergeCell ref="F35:H36"/>
    <mergeCell ref="I35:I36"/>
    <mergeCell ref="A37:A38"/>
    <mergeCell ref="B37:E38"/>
    <mergeCell ref="F37:H38"/>
    <mergeCell ref="I37:I38"/>
    <mergeCell ref="A39:A40"/>
    <mergeCell ref="B39:E40"/>
    <mergeCell ref="F39:H40"/>
    <mergeCell ref="I39:I40"/>
    <mergeCell ref="A41:A46"/>
    <mergeCell ref="B41:C42"/>
    <mergeCell ref="D41:D42"/>
    <mergeCell ref="E41:E42"/>
    <mergeCell ref="F41:F42"/>
    <mergeCell ref="G41:G42"/>
    <mergeCell ref="H41:H42"/>
    <mergeCell ref="I41:I42"/>
    <mergeCell ref="B43:C44"/>
    <mergeCell ref="D43:D44"/>
    <mergeCell ref="E43:E44"/>
    <mergeCell ref="F43:F44"/>
    <mergeCell ref="G43:G44"/>
    <mergeCell ref="H43:H44"/>
    <mergeCell ref="I43:I44"/>
    <mergeCell ref="B45:I46"/>
    <mergeCell ref="K47:K48"/>
    <mergeCell ref="D48:D49"/>
    <mergeCell ref="E48:I49"/>
    <mergeCell ref="D50:D51"/>
    <mergeCell ref="E50:I51"/>
    <mergeCell ref="D52:D53"/>
    <mergeCell ref="E52:F53"/>
    <mergeCell ref="G52:G53"/>
    <mergeCell ref="H52:I53"/>
    <mergeCell ref="K53:K54"/>
  </mergeCells>
  <dataValidations count="1">
    <dataValidation allowBlank="true" errorStyle="stop" operator="between" showDropDown="false" showErrorMessage="true" showInputMessage="true" sqref="L7:M8" type="list">
      <formula1>"給与,賞与"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FF"/>
    <pageSetUpPr fitToPage="false"/>
  </sheetPr>
  <dimension ref="A1:B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00390625" defaultRowHeight="13.5" customHeight="true" zeroHeight="false" outlineLevelRow="0" outlineLevelCol="0"/>
  <cols>
    <col collapsed="false" customWidth="false" hidden="false" outlineLevel="0" max="16384" min="1" style="40" width="9"/>
  </cols>
  <sheetData>
    <row r="1" customFormat="false" ht="13.5" hidden="false" customHeight="false" outlineLevel="0" collapsed="false">
      <c r="A1" s="40" t="n">
        <v>1</v>
      </c>
      <c r="B1" s="40" t="n">
        <v>107000</v>
      </c>
    </row>
    <row r="2" customFormat="false" ht="13.5" hidden="false" customHeight="false" outlineLevel="0" collapsed="false">
      <c r="A2" s="40" t="n">
        <v>2</v>
      </c>
      <c r="B2" s="40" t="n">
        <f aca="false">B1+48000</f>
        <v>155000</v>
      </c>
    </row>
    <row r="3" customFormat="false" ht="13.5" hidden="false" customHeight="false" outlineLevel="0" collapsed="false">
      <c r="A3" s="40" t="n">
        <v>3</v>
      </c>
      <c r="B3" s="40" t="n">
        <f aca="false">B2+48000</f>
        <v>203000</v>
      </c>
    </row>
    <row r="4" customFormat="false" ht="13.5" hidden="false" customHeight="false" outlineLevel="0" collapsed="false">
      <c r="A4" s="40" t="n">
        <v>4</v>
      </c>
      <c r="B4" s="40" t="n">
        <f aca="false">B3+48000</f>
        <v>251000</v>
      </c>
    </row>
    <row r="5" customFormat="false" ht="13.5" hidden="false" customHeight="false" outlineLevel="0" collapsed="false">
      <c r="A5" s="40" t="n">
        <v>5</v>
      </c>
      <c r="B5" s="40" t="n">
        <f aca="false">B4+48000</f>
        <v>299000</v>
      </c>
    </row>
    <row r="6" customFormat="false" ht="13.5" hidden="false" customHeight="false" outlineLevel="0" collapsed="false">
      <c r="A6" s="40" t="n">
        <v>6</v>
      </c>
      <c r="B6" s="40" t="n">
        <f aca="false">B5+48000</f>
        <v>347000</v>
      </c>
    </row>
    <row r="7" customFormat="false" ht="13.5" hidden="false" customHeight="false" outlineLevel="0" collapsed="false">
      <c r="A7" s="40" t="n">
        <v>7</v>
      </c>
      <c r="B7" s="40" t="n">
        <f aca="false">B6+48000</f>
        <v>395000</v>
      </c>
    </row>
    <row r="8" customFormat="false" ht="13.5" hidden="false" customHeight="false" outlineLevel="0" collapsed="false">
      <c r="A8" s="40" t="n">
        <v>8</v>
      </c>
      <c r="B8" s="40" t="n">
        <f aca="false">B7+48000</f>
        <v>443000</v>
      </c>
    </row>
    <row r="9" customFormat="false" ht="13.5" hidden="false" customHeight="false" outlineLevel="0" collapsed="false">
      <c r="A9" s="40" t="n">
        <v>9</v>
      </c>
      <c r="B9" s="40" t="n">
        <f aca="false">B8+48000</f>
        <v>491000</v>
      </c>
    </row>
    <row r="10" customFormat="false" ht="13.5" hidden="false" customHeight="false" outlineLevel="0" collapsed="false">
      <c r="A10" s="40" t="n">
        <v>10</v>
      </c>
      <c r="B10" s="40" t="n">
        <f aca="false">B9+48000</f>
        <v>539000</v>
      </c>
    </row>
  </sheetData>
  <printOptions headings="false" gridLines="false" gridLinesSet="true" horizontalCentered="false" verticalCentered="false"/>
  <pageMargins left="0.786805555555556" right="0.786805555555556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2019-09-13T04:20:29Z</dcterms:created>
  <dc:creator>名取市税務課納税推進係</dc:creator>
  <dc:description/>
  <dc:language>ja-JP</dc:language>
  <cp:lastModifiedBy/>
  <cp:lastPrinted>2024-06-13T01:36:49Z</cp:lastPrinted>
  <dcterms:modified xsi:type="dcterms:W3CDTF">2026-04-02T10:21:36Z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