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7.1.8\財政課\財政係\公営企業\14公営企業に係る「経営比較分析表」の分析等について\R7\各課回答\"/>
    </mc:Choice>
  </mc:AlternateContent>
  <workbookProtection workbookAlgorithmName="SHA-512" workbookHashValue="+aruG3g8YqViL+bCZcre4qSTwHB2UY7dA97OwB9BNDns1XEfZQAknoeOlmaiOiL4eBACg+HeG05r2NKyP+AUeA==" workbookSaltValue="Xn+1W+WHKyYI9wqeDhmDYA==" workbookSpinCount="100000" lockStructure="1"/>
  <bookViews>
    <workbookView xWindow="0" yWindow="0" windowWidth="16170" windowHeight="249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<sst xmlns="http://schemas.openxmlformats.org/spreadsheetml/2006/main" count="231" uniqueCount="116">
  <si>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</si>
  <si>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</si>
  <si>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</si>
  <si>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</si>
  <si>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</si>
  <si>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</si>
  <si>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</si>
  <si>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</si>
  <si>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</si>
  <si>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</si>
  <si>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</si>
  <si>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</si>
  <si>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</si>
  <si>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</si>
  <si>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</si>
  <si>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</si>
  <si>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</si>
  <si>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</si>
  <si>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</si>
  <si>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</si>
  <si>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</si>
  <si>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</si>
  <si>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</si>
  <si>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</si>
  <si>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</si>
  <si>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</si>
  <si>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</si>
  <si>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</si>
  <si>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</si>
  <si>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</si>
  <si>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</si>
  <si>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</si>
  <si>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</si>
  <si>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</si>
  <si>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</si>
  <si>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</si>
  <si>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</si>
  <si>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</si>
  <si>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</si>
  <si>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</si>
  <si>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</si>
  <si>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</si>
  <si>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</si>
  <si>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</si>
  <si>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</si>
  <si>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</si>
  <si>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</si>
  <si>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</si>
  <si>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</si>
  <si>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</si>
  <si>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</si>
  <si>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</si>
  <si>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</si>
  <si>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</si>
  <si>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</si>
  <si>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</si>
  <si>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</si>
  <si>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</si>
  <si>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</si>
  <si>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</si>
  <si>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</si>
  <si>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</si>
  <si>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</si>
  <si>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</si>
  <si>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</si>
  <si>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</si>
  <si>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</si>
  <si>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</si>
  <si>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</si>
  <si>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</si>
  <si>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</si>
  <si>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</si>
  <si>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</si>
  <si>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</si>
  <si>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</si>
  <si>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</si>
  <si>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</si>
  <si>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</si>
  <si>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</si>
  <si>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</si>
  <si>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</si>
  <si>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</si>
  <si>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</si>
  <si>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</si>
  <si>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</si>
  <si>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</si>
  <si>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</si>
  <si>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</si>
  <si>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</si>
  <si>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</si>
  <si>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</si>
  <si>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</si>
  <si>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</si>
  <si>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</si>
  <si>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</si>
  <si>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</si>
  <si>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</si>
  <si>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</si>
  <si>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</si>
  <si>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</si>
  <si>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</si>
  <si>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</si>
  <si>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</si>
  <si>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</si>
  <si>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</si>
  <si>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</si>
  <si>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</si>
  <si>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</si>
  <si>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</si>
  <si>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</si>
  <si>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</si>
  <si>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</si>
  <si>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</si>
  <si>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②本市では、標準耐用年数の50年を経過した管渠が現段階で存在していないため、管渠老朽化率に当たる指標はない。一方で、有形固定資産減価償却率については、類似団体平均を上回っているが、今後は公共下水道事業への統合を予定しており、公共下水道事業として耐用年数を経過する管渠が生じることを見据えたストックマネジメントの手法を活用した修繕費用の平準化や低コスト化に順次取り組んでいく。
③管渠改善率については、本市では、標準耐用年数の50年を経過した管渠が現段階で存在していないため、いまだ管渠の更新事業に着手しておらず、該当する指標はない。なお、今後は、施設の老朽化等に伴う適時の更新や適切な維持管理がますます重要になることを踏まえ、ストックマネジメントの手法を活用した調査・修繕・更新や施設の長寿命化事業への取組を進めていく。</t>
    <phoneticPr fontId="4"/>
  </si>
  <si>
    <t>①経常収支比率については､使用料が維持管理費を下回る経営状況が続いており､概ね類似団体平均を下回る水準で推移している状況である。令和7年度より公共下水道事業へ統合し、維持管理経費の見直しと一般会計からの繰入金の規模の適正化を図りつつ健全経営に努める。
②累積欠損金比率については、平成5年度以前に借り入れた高利の企業債の利払いや東日本大震災により多額の損失を計上したことなどから、類似団体平均を大きく上回っている状況にある。農業集落排水事業については、経営の抜本的な改善は困難と捉えており、令和7年度より公共下水道事業へ統合し、資本金の減少により累積欠損金を解消する。
③流動比率については､100%を上回る水準で推移しており､支払能力に関し特段の問題は生じていない。
④企業債残高対事業規模比率は、震災により廃止した施設の企業債残高が残っており、類似団体平均を大きく上回っている状況にある。なお、今後は企業債の償還に伴い比率は改善する見込みである。
⑤⑥汚水処理原価は類似団体平均を下回っており、経費回収率については類似団体平均を上回っているが、公共下水道との比較では厳しい経営状態が続いている。
⑦施設利用率は、類似団体を上回る水準で推移している。
⑧水洗化率については、類似団体平均を大きく上回っている。今後とも未接続者に対する働きかけを行いつつ、水洗化率100%を目指す。</t>
    <rPh sb="64" eb="66">
      <t>レイワ</t>
    </rPh>
    <rPh sb="67" eb="69">
      <t>ネンド</t>
    </rPh>
    <rPh sb="71" eb="73">
      <t>コウキョウ</t>
    </rPh>
    <rPh sb="73" eb="76">
      <t>ゲスイドウ</t>
    </rPh>
    <rPh sb="76" eb="78">
      <t>ジギョウ</t>
    </rPh>
    <rPh sb="79" eb="81">
      <t>トウゴウ</t>
    </rPh>
    <rPh sb="264" eb="267">
      <t>シホンキン</t>
    </rPh>
    <rPh sb="268" eb="270">
      <t>ゲンショウ</t>
    </rPh>
    <rPh sb="273" eb="278">
      <t>ルイセキケッソンキン</t>
    </rPh>
    <rPh sb="279" eb="281">
      <t>カイショウ</t>
    </rPh>
    <rPh sb="466" eb="468">
      <t>ウワマワ</t>
    </rPh>
    <phoneticPr fontId="4"/>
  </si>
  <si>
    <t>　本市の農業集落排水事業については、下増田地区、北釜地区の事業廃止に伴い、現在は大曲地区のみとなっているところであるが、使用料で資本費はもとより、維持管理費をまかなうことができない経営状態が下水道事業全体の収支を悪化させている現状にある。
　下水道経営の健全化を図るため、令和7年度より公共下水道事業へ統合し、資本金の減少による累積欠損金の解消を行う。
　統合後は本市の下水道事業全体として自立的で持続可能な経営環境の構築に努めていく。</t>
    <rPh sb="155" eb="158">
      <t>シホンキン</t>
    </rPh>
    <rPh sb="159" eb="161">
      <t>ゲンショウ</t>
    </rPh>
    <rPh sb="164" eb="169">
      <t>ルイセキケッソンキン</t>
    </rPh>
    <rPh sb="170" eb="172">
      <t>カイショウ</t>
    </rPh>
    <rPh sb="173" eb="174">
      <t>オコナ</t>
    </rPh>
    <rPh sb="178" eb="181">
      <t>トウゴウゴ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</si>
</sst>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99-4D65-95D9-9EFFF570BD5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9399-4D65-95D9-9EFFF570BD5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76.569999999999993</c:v>
                </c:pt>
                <c:pt idx="1">
                  <c:v>75.87</c:v>
                </c:pt>
                <c:pt idx="2">
                  <c:v>74.48</c:v>
                </c:pt>
                <c:pt idx="3">
                  <c:v>74.48</c:v>
                </c:pt>
                <c:pt idx="4">
                  <c:v>74.48</c:v>
                </c:pt>
              </c:numCache>
            </c:numRef>
          </c:val>
          <c:extLst>
            <c:ext xmlns:c16="http://schemas.microsoft.com/office/drawing/2014/chart" uri="{C3380CC4-5D6E-409C-BE32-E72D297353CC}">
              <c16:uniqueId val="{00000000-3F1C-4B27-912B-E72E9EBF75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3F1C-4B27-912B-E72E9EBF75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98.94</c:v>
                </c:pt>
                <c:pt idx="1">
                  <c:v>98.91</c:v>
                </c:pt>
                <c:pt idx="2">
                  <c:v>98.91</c:v>
                </c:pt>
                <c:pt idx="3">
                  <c:v>99</c:v>
                </c:pt>
                <c:pt idx="4">
                  <c:v>99.36</c:v>
                </c:pt>
              </c:numCache>
            </c:numRef>
          </c:val>
          <c:extLst>
            <c:ext xmlns:c16="http://schemas.microsoft.com/office/drawing/2014/chart" uri="{C3380CC4-5D6E-409C-BE32-E72D297353CC}">
              <c16:uniqueId val="{00000000-3A25-4372-AE08-F9699DEC63C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3A25-4372-AE08-F9699DEC63C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82.23</c:v>
                </c:pt>
                <c:pt idx="1">
                  <c:v>91.86</c:v>
                </c:pt>
                <c:pt idx="2">
                  <c:v>90.6</c:v>
                </c:pt>
                <c:pt idx="3">
                  <c:v>92.25</c:v>
                </c:pt>
                <c:pt idx="4">
                  <c:v>85.75</c:v>
                </c:pt>
              </c:numCache>
            </c:numRef>
          </c:val>
          <c:extLst>
            <c:ext xmlns:c16="http://schemas.microsoft.com/office/drawing/2014/chart" uri="{C3380CC4-5D6E-409C-BE32-E72D297353CC}">
              <c16:uniqueId val="{00000000-493A-49F2-84EA-8EEE79424AA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493A-49F2-84EA-8EEE79424AA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38.979999999999997</c:v>
                </c:pt>
                <c:pt idx="1">
                  <c:v>40.840000000000003</c:v>
                </c:pt>
                <c:pt idx="2">
                  <c:v>42.63</c:v>
                </c:pt>
                <c:pt idx="3">
                  <c:v>44.42</c:v>
                </c:pt>
                <c:pt idx="4">
                  <c:v>42.36</c:v>
                </c:pt>
              </c:numCache>
            </c:numRef>
          </c:val>
          <c:extLst>
            <c:ext xmlns:c16="http://schemas.microsoft.com/office/drawing/2014/chart" uri="{C3380CC4-5D6E-409C-BE32-E72D297353CC}">
              <c16:uniqueId val="{00000000-6F9E-4AA5-868D-9D3FB93D063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6F9E-4AA5-868D-9D3FB93D063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5B-42BF-A6AC-C1DCA714836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F55B-42BF-A6AC-C1DCA714836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6789.17</c:v>
                </c:pt>
                <c:pt idx="1">
                  <c:v>6976.31</c:v>
                </c:pt>
                <c:pt idx="2">
                  <c:v>7035.07</c:v>
                </c:pt>
                <c:pt idx="3">
                  <c:v>7264.79</c:v>
                </c:pt>
                <c:pt idx="4">
                  <c:v>7410.07</c:v>
                </c:pt>
              </c:numCache>
            </c:numRef>
          </c:val>
          <c:extLst>
            <c:ext xmlns:c16="http://schemas.microsoft.com/office/drawing/2014/chart" uri="{C3380CC4-5D6E-409C-BE32-E72D297353CC}">
              <c16:uniqueId val="{00000000-FC40-423F-8B08-495D9C788C1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FC40-423F-8B08-495D9C788C1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281.25</c:v>
                </c:pt>
                <c:pt idx="1">
                  <c:v>288.5</c:v>
                </c:pt>
                <c:pt idx="2">
                  <c:v>292.73</c:v>
                </c:pt>
                <c:pt idx="3">
                  <c:v>301.42</c:v>
                </c:pt>
                <c:pt idx="4">
                  <c:v>277.77999999999997</c:v>
                </c:pt>
              </c:numCache>
            </c:numRef>
          </c:val>
          <c:extLst>
            <c:ext xmlns:c16="http://schemas.microsoft.com/office/drawing/2014/chart" uri="{C3380CC4-5D6E-409C-BE32-E72D297353CC}">
              <c16:uniqueId val="{00000000-0623-45A0-BCF8-ABB9C63F08A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0623-45A0-BCF8-ABB9C63F08A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2197</c:v>
                </c:pt>
                <c:pt idx="1">
                  <c:v>2157.65</c:v>
                </c:pt>
                <c:pt idx="2">
                  <c:v>1854.65</c:v>
                </c:pt>
                <c:pt idx="3">
                  <c:v>1717.67</c:v>
                </c:pt>
                <c:pt idx="4">
                  <c:v>1375.13</c:v>
                </c:pt>
              </c:numCache>
            </c:numRef>
          </c:val>
          <c:extLst>
            <c:ext xmlns:c16="http://schemas.microsoft.com/office/drawing/2014/chart" uri="{C3380CC4-5D6E-409C-BE32-E72D297353CC}">
              <c16:uniqueId val="{00000000-2778-4C42-9514-F6B72D4A184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2778-4C42-9514-F6B72D4A184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48.98</c:v>
                </c:pt>
                <c:pt idx="1">
                  <c:v>71.87</c:v>
                </c:pt>
                <c:pt idx="2">
                  <c:v>69.64</c:v>
                </c:pt>
                <c:pt idx="3">
                  <c:v>73.89</c:v>
                </c:pt>
                <c:pt idx="4">
                  <c:v>54.93</c:v>
                </c:pt>
              </c:numCache>
            </c:numRef>
          </c:val>
          <c:extLst>
            <c:ext xmlns:c16="http://schemas.microsoft.com/office/drawing/2014/chart" uri="{C3380CC4-5D6E-409C-BE32-E72D297353CC}">
              <c16:uniqueId val="{00000000-0FC9-475C-A3F0-EF9DCBA2AEF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0FC9-475C-A3F0-EF9DCBA2AEF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336.87</c:v>
                </c:pt>
                <c:pt idx="1">
                  <c:v>229.65</c:v>
                </c:pt>
                <c:pt idx="2">
                  <c:v>237.47</c:v>
                </c:pt>
                <c:pt idx="3">
                  <c:v>223.54</c:v>
                </c:pt>
                <c:pt idx="4">
                  <c:v>302.55</c:v>
                </c:pt>
              </c:numCache>
            </c:numRef>
          </c:val>
          <c:extLst>
            <c:ext xmlns:c16="http://schemas.microsoft.com/office/drawing/2014/chart" uri="{C3380CC4-5D6E-409C-BE32-E72D297353CC}">
              <c16:uniqueId val="{00000000-C693-4E7F-80CC-3332FCE126D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C693-4E7F-80CC-3332FCE126D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名取市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79792</v>
      </c>
      <c r="AM8" s="41"/>
      <c r="AN8" s="41"/>
      <c r="AO8" s="41"/>
      <c r="AP8" s="41"/>
      <c r="AQ8" s="41"/>
      <c r="AR8" s="41"/>
      <c r="AS8" s="41"/>
      <c r="AT8" s="34">
        <f>データ!T6</f>
        <v>98.18</v>
      </c>
      <c r="AU8" s="34"/>
      <c r="AV8" s="34"/>
      <c r="AW8" s="34"/>
      <c r="AX8" s="34"/>
      <c r="AY8" s="34"/>
      <c r="AZ8" s="34"/>
      <c r="BA8" s="34"/>
      <c r="BB8" s="34">
        <f>データ!U6</f>
        <v>812.71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73.66</v>
      </c>
      <c r="J10" s="34"/>
      <c r="K10" s="34"/>
      <c r="L10" s="34"/>
      <c r="M10" s="34"/>
      <c r="N10" s="34"/>
      <c r="O10" s="34"/>
      <c r="P10" s="34">
        <f>データ!P6</f>
        <v>0.98</v>
      </c>
      <c r="Q10" s="34"/>
      <c r="R10" s="34"/>
      <c r="S10" s="34"/>
      <c r="T10" s="34"/>
      <c r="U10" s="34"/>
      <c r="V10" s="34"/>
      <c r="W10" s="34">
        <f>データ!Q6</f>
        <v>97.05</v>
      </c>
      <c r="X10" s="34"/>
      <c r="Y10" s="34"/>
      <c r="Z10" s="34"/>
      <c r="AA10" s="34"/>
      <c r="AB10" s="34"/>
      <c r="AC10" s="34"/>
      <c r="AD10" s="41">
        <f>データ!R6</f>
        <v>3300</v>
      </c>
      <c r="AE10" s="41"/>
      <c r="AF10" s="41"/>
      <c r="AG10" s="41"/>
      <c r="AH10" s="41"/>
      <c r="AI10" s="41"/>
      <c r="AJ10" s="41"/>
      <c r="AK10" s="2"/>
      <c r="AL10" s="41">
        <f>データ!V6</f>
        <v>782</v>
      </c>
      <c r="AM10" s="41"/>
      <c r="AN10" s="41"/>
      <c r="AO10" s="41"/>
      <c r="AP10" s="41"/>
      <c r="AQ10" s="41"/>
      <c r="AR10" s="41"/>
      <c r="AS10" s="41"/>
      <c r="AT10" s="34">
        <f>データ!W6</f>
        <v>0.9</v>
      </c>
      <c r="AU10" s="34"/>
      <c r="AV10" s="34"/>
      <c r="AW10" s="34"/>
      <c r="AX10" s="34"/>
      <c r="AY10" s="34"/>
      <c r="AZ10" s="34"/>
      <c r="BA10" s="34"/>
      <c r="BB10" s="34">
        <f>データ!X6</f>
        <v>868.89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1bAzQ68tesNYfb1QszhYrFQ2rgLJUfdpQdjZ7g7kF8Jm5YQCuE36V7DQpgDgYiZX9L8Cpa4PsA+LSUiskwtvog==" saltValue="rv1RiTXIh2n6BMLuP+fea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42072</v>
      </c>
      <c r="D6" s="19">
        <f t="shared" si="3"/>
        <v>46</v>
      </c>
      <c r="E6" s="19">
        <f t="shared" si="3"/>
        <v>17</v>
      </c>
      <c r="F6" s="19">
        <f t="shared" si="3"/>
        <v>5</v>
      </c>
      <c r="G6" s="19">
        <f t="shared" si="3"/>
        <v>0</v>
      </c>
      <c r="H6" s="19" t="str">
        <f t="shared" si="3"/>
        <v>宮城県　名取市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73.66</v>
      </c>
      <c r="P6" s="20">
        <f t="shared" si="3"/>
        <v>0.98</v>
      </c>
      <c r="Q6" s="20">
        <f t="shared" si="3"/>
        <v>97.05</v>
      </c>
      <c r="R6" s="20">
        <f t="shared" si="3"/>
        <v>3300</v>
      </c>
      <c r="S6" s="20">
        <f t="shared" si="3"/>
        <v>79792</v>
      </c>
      <c r="T6" s="20">
        <f t="shared" si="3"/>
        <v>98.18</v>
      </c>
      <c r="U6" s="20">
        <f t="shared" si="3"/>
        <v>812.71</v>
      </c>
      <c r="V6" s="20">
        <f t="shared" si="3"/>
        <v>782</v>
      </c>
      <c r="W6" s="20">
        <f t="shared" si="3"/>
        <v>0.9</v>
      </c>
      <c r="X6" s="20">
        <f t="shared" si="3"/>
        <v>868.89</v>
      </c>
      <c r="Y6" s="21">
        <f>IF(Y7="",NA(),Y7)</f>
        <v>82.23</v>
      </c>
      <c r="Z6" s="21">
        <f t="shared" ref="Z6:AH6" si="4">IF(Z7="",NA(),Z7)</f>
        <v>91.86</v>
      </c>
      <c r="AA6" s="21">
        <f t="shared" si="4"/>
        <v>90.6</v>
      </c>
      <c r="AB6" s="21">
        <f t="shared" si="4"/>
        <v>92.25</v>
      </c>
      <c r="AC6" s="21">
        <f t="shared" si="4"/>
        <v>85.75</v>
      </c>
      <c r="AD6" s="21">
        <f t="shared" si="4"/>
        <v>106.37</v>
      </c>
      <c r="AE6" s="21">
        <f t="shared" si="4"/>
        <v>106.07</v>
      </c>
      <c r="AF6" s="21">
        <f t="shared" si="4"/>
        <v>105.5</v>
      </c>
      <c r="AG6" s="21">
        <f t="shared" si="4"/>
        <v>106.35</v>
      </c>
      <c r="AH6" s="21">
        <f t="shared" si="4"/>
        <v>106.62</v>
      </c>
      <c r="AI6" s="20" t="str">
        <f>IF(AI7="","",IF(AI7="-","【-】","【"&amp;SUBSTITUTE(TEXT(AI7,"#,##0.00"),"-","△")&amp;"】"))</f>
        <v>【104.30】</v>
      </c>
      <c r="AJ6" s="21">
        <f>IF(AJ7="",NA(),AJ7)</f>
        <v>6789.17</v>
      </c>
      <c r="AK6" s="21">
        <f t="shared" ref="AK6:AS6" si="5">IF(AK7="",NA(),AK7)</f>
        <v>6976.31</v>
      </c>
      <c r="AL6" s="21">
        <f t="shared" si="5"/>
        <v>7035.07</v>
      </c>
      <c r="AM6" s="21">
        <f t="shared" si="5"/>
        <v>7264.79</v>
      </c>
      <c r="AN6" s="21">
        <f t="shared" si="5"/>
        <v>7410.07</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281.25</v>
      </c>
      <c r="AV6" s="21">
        <f t="shared" ref="AV6:BD6" si="6">IF(AV7="",NA(),AV7)</f>
        <v>288.5</v>
      </c>
      <c r="AW6" s="21">
        <f t="shared" si="6"/>
        <v>292.73</v>
      </c>
      <c r="AX6" s="21">
        <f t="shared" si="6"/>
        <v>301.42</v>
      </c>
      <c r="AY6" s="21">
        <f t="shared" si="6"/>
        <v>277.77999999999997</v>
      </c>
      <c r="AZ6" s="21">
        <f t="shared" si="6"/>
        <v>29.13</v>
      </c>
      <c r="BA6" s="21">
        <f t="shared" si="6"/>
        <v>35.69</v>
      </c>
      <c r="BB6" s="21">
        <f t="shared" si="6"/>
        <v>38.4</v>
      </c>
      <c r="BC6" s="21">
        <f t="shared" si="6"/>
        <v>44.04</v>
      </c>
      <c r="BD6" s="21">
        <f t="shared" si="6"/>
        <v>58.25</v>
      </c>
      <c r="BE6" s="20" t="str">
        <f>IF(BE7="","",IF(BE7="-","【-】","【"&amp;SUBSTITUTE(TEXT(BE7,"#,##0.00"),"-","△")&amp;"】"))</f>
        <v>【47.19】</v>
      </c>
      <c r="BF6" s="21">
        <f>IF(BF7="",NA(),BF7)</f>
        <v>2197</v>
      </c>
      <c r="BG6" s="21">
        <f t="shared" ref="BG6:BO6" si="7">IF(BG7="",NA(),BG7)</f>
        <v>2157.65</v>
      </c>
      <c r="BH6" s="21">
        <f t="shared" si="7"/>
        <v>1854.65</v>
      </c>
      <c r="BI6" s="21">
        <f t="shared" si="7"/>
        <v>1717.67</v>
      </c>
      <c r="BJ6" s="21">
        <f t="shared" si="7"/>
        <v>1375.13</v>
      </c>
      <c r="BK6" s="21">
        <f t="shared" si="7"/>
        <v>867.83</v>
      </c>
      <c r="BL6" s="21">
        <f t="shared" si="7"/>
        <v>791.76</v>
      </c>
      <c r="BM6" s="21">
        <f t="shared" si="7"/>
        <v>900.82</v>
      </c>
      <c r="BN6" s="21">
        <f t="shared" si="7"/>
        <v>839.21</v>
      </c>
      <c r="BO6" s="21">
        <f t="shared" si="7"/>
        <v>791.46</v>
      </c>
      <c r="BP6" s="20" t="str">
        <f>IF(BP7="","",IF(BP7="-","【-】","【"&amp;SUBSTITUTE(TEXT(BP7,"#,##0.00"),"-","△")&amp;"】"))</f>
        <v>【798.10】</v>
      </c>
      <c r="BQ6" s="21">
        <f>IF(BQ7="",NA(),BQ7)</f>
        <v>48.98</v>
      </c>
      <c r="BR6" s="21">
        <f t="shared" ref="BR6:BZ6" si="8">IF(BR7="",NA(),BR7)</f>
        <v>71.87</v>
      </c>
      <c r="BS6" s="21">
        <f t="shared" si="8"/>
        <v>69.64</v>
      </c>
      <c r="BT6" s="21">
        <f t="shared" si="8"/>
        <v>73.89</v>
      </c>
      <c r="BU6" s="21">
        <f t="shared" si="8"/>
        <v>54.93</v>
      </c>
      <c r="BV6" s="21">
        <f t="shared" si="8"/>
        <v>57.08</v>
      </c>
      <c r="BW6" s="21">
        <f t="shared" si="8"/>
        <v>56.26</v>
      </c>
      <c r="BX6" s="21">
        <f t="shared" si="8"/>
        <v>52.94</v>
      </c>
      <c r="BY6" s="21">
        <f t="shared" si="8"/>
        <v>52.05</v>
      </c>
      <c r="BZ6" s="21">
        <f t="shared" si="8"/>
        <v>47.96</v>
      </c>
      <c r="CA6" s="20" t="str">
        <f>IF(CA7="","",IF(CA7="-","【-】","【"&amp;SUBSTITUTE(TEXT(CA7,"#,##0.00"),"-","△")&amp;"】"))</f>
        <v>【54.51】</v>
      </c>
      <c r="CB6" s="21">
        <f>IF(CB7="",NA(),CB7)</f>
        <v>336.87</v>
      </c>
      <c r="CC6" s="21">
        <f t="shared" ref="CC6:CK6" si="9">IF(CC7="",NA(),CC7)</f>
        <v>229.65</v>
      </c>
      <c r="CD6" s="21">
        <f t="shared" si="9"/>
        <v>237.47</v>
      </c>
      <c r="CE6" s="21">
        <f t="shared" si="9"/>
        <v>223.54</v>
      </c>
      <c r="CF6" s="21">
        <f t="shared" si="9"/>
        <v>302.55</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76.569999999999993</v>
      </c>
      <c r="CN6" s="21">
        <f t="shared" ref="CN6:CV6" si="10">IF(CN7="",NA(),CN7)</f>
        <v>75.87</v>
      </c>
      <c r="CO6" s="21">
        <f t="shared" si="10"/>
        <v>74.48</v>
      </c>
      <c r="CP6" s="21">
        <f t="shared" si="10"/>
        <v>74.48</v>
      </c>
      <c r="CQ6" s="21">
        <f t="shared" si="10"/>
        <v>74.48</v>
      </c>
      <c r="CR6" s="21">
        <f t="shared" si="10"/>
        <v>54.83</v>
      </c>
      <c r="CS6" s="21">
        <f t="shared" si="10"/>
        <v>66.53</v>
      </c>
      <c r="CT6" s="21">
        <f t="shared" si="10"/>
        <v>52.35</v>
      </c>
      <c r="CU6" s="21">
        <f t="shared" si="10"/>
        <v>46.25</v>
      </c>
      <c r="CV6" s="21">
        <f t="shared" si="10"/>
        <v>45.32</v>
      </c>
      <c r="CW6" s="20" t="str">
        <f>IF(CW7="","",IF(CW7="-","【-】","【"&amp;SUBSTITUTE(TEXT(CW7,"#,##0.00"),"-","△")&amp;"】"))</f>
        <v>【49.92】</v>
      </c>
      <c r="CX6" s="21">
        <f>IF(CX7="",NA(),CX7)</f>
        <v>98.94</v>
      </c>
      <c r="CY6" s="21">
        <f t="shared" ref="CY6:DG6" si="11">IF(CY7="",NA(),CY7)</f>
        <v>98.91</v>
      </c>
      <c r="CZ6" s="21">
        <f t="shared" si="11"/>
        <v>98.91</v>
      </c>
      <c r="DA6" s="21">
        <f t="shared" si="11"/>
        <v>99</v>
      </c>
      <c r="DB6" s="21">
        <f t="shared" si="11"/>
        <v>99.36</v>
      </c>
      <c r="DC6" s="21">
        <f t="shared" si="11"/>
        <v>84.7</v>
      </c>
      <c r="DD6" s="21">
        <f t="shared" si="11"/>
        <v>84.67</v>
      </c>
      <c r="DE6" s="21">
        <f t="shared" si="11"/>
        <v>84.39</v>
      </c>
      <c r="DF6" s="21">
        <f t="shared" si="11"/>
        <v>83.96</v>
      </c>
      <c r="DG6" s="21">
        <f t="shared" si="11"/>
        <v>83.54</v>
      </c>
      <c r="DH6" s="20" t="str">
        <f>IF(DH7="","",IF(DH7="-","【-】","【"&amp;SUBSTITUTE(TEXT(DH7,"#,##0.00"),"-","△")&amp;"】"))</f>
        <v>【87.80】</v>
      </c>
      <c r="DI6" s="21">
        <f>IF(DI7="",NA(),DI7)</f>
        <v>38.979999999999997</v>
      </c>
      <c r="DJ6" s="21">
        <f t="shared" ref="DJ6:DR6" si="12">IF(DJ7="",NA(),DJ7)</f>
        <v>40.840000000000003</v>
      </c>
      <c r="DK6" s="21">
        <f t="shared" si="12"/>
        <v>42.63</v>
      </c>
      <c r="DL6" s="21">
        <f t="shared" si="12"/>
        <v>44.42</v>
      </c>
      <c r="DM6" s="21">
        <f t="shared" si="12"/>
        <v>42.36</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42072</v>
      </c>
      <c r="D7" s="23">
        <v>46</v>
      </c>
      <c r="E7" s="23">
        <v>17</v>
      </c>
      <c r="F7" s="23">
        <v>5</v>
      </c>
      <c r="G7" s="23">
        <v>0</v>
      </c>
      <c r="H7" s="23" t="s">
        <v>96</v>
      </c>
      <c r="I7" s="23" t="s">
        <v>97</v>
      </c>
      <c r="J7" s="23" t="s">
        <v>98</v>
      </c>
      <c r="K7" s="23" t="s">
        <v>99</v>
      </c>
      <c r="L7" s="23" t="s">
        <v>100</v>
      </c>
      <c r="M7" s="23" t="s">
        <v>101</v>
      </c>
      <c r="N7" s="24" t="s">
        <v>102</v>
      </c>
      <c r="O7" s="24">
        <v>73.66</v>
      </c>
      <c r="P7" s="24">
        <v>0.98</v>
      </c>
      <c r="Q7" s="24">
        <v>97.05</v>
      </c>
      <c r="R7" s="24">
        <v>3300</v>
      </c>
      <c r="S7" s="24">
        <v>79792</v>
      </c>
      <c r="T7" s="24">
        <v>98.18</v>
      </c>
      <c r="U7" s="24">
        <v>812.71</v>
      </c>
      <c r="V7" s="24">
        <v>782</v>
      </c>
      <c r="W7" s="24">
        <v>0.9</v>
      </c>
      <c r="X7" s="24">
        <v>868.89</v>
      </c>
      <c r="Y7" s="24">
        <v>82.23</v>
      </c>
      <c r="Z7" s="24">
        <v>91.86</v>
      </c>
      <c r="AA7" s="24">
        <v>90.6</v>
      </c>
      <c r="AB7" s="24">
        <v>92.25</v>
      </c>
      <c r="AC7" s="24">
        <v>85.75</v>
      </c>
      <c r="AD7" s="24">
        <v>106.37</v>
      </c>
      <c r="AE7" s="24">
        <v>106.07</v>
      </c>
      <c r="AF7" s="24">
        <v>105.5</v>
      </c>
      <c r="AG7" s="24">
        <v>106.35</v>
      </c>
      <c r="AH7" s="24">
        <v>106.62</v>
      </c>
      <c r="AI7" s="24">
        <v>104.3</v>
      </c>
      <c r="AJ7" s="24">
        <v>6789.17</v>
      </c>
      <c r="AK7" s="24">
        <v>6976.31</v>
      </c>
      <c r="AL7" s="24">
        <v>7035.07</v>
      </c>
      <c r="AM7" s="24">
        <v>7264.79</v>
      </c>
      <c r="AN7" s="24">
        <v>7410.07</v>
      </c>
      <c r="AO7" s="24">
        <v>139.02000000000001</v>
      </c>
      <c r="AP7" s="24">
        <v>132.04</v>
      </c>
      <c r="AQ7" s="24">
        <v>145.43</v>
      </c>
      <c r="AR7" s="24">
        <v>129.88999999999999</v>
      </c>
      <c r="AS7" s="24">
        <v>107.99</v>
      </c>
      <c r="AT7" s="24">
        <v>102.74</v>
      </c>
      <c r="AU7" s="24">
        <v>281.25</v>
      </c>
      <c r="AV7" s="24">
        <v>288.5</v>
      </c>
      <c r="AW7" s="24">
        <v>292.73</v>
      </c>
      <c r="AX7" s="24">
        <v>301.42</v>
      </c>
      <c r="AY7" s="24">
        <v>277.77999999999997</v>
      </c>
      <c r="AZ7" s="24">
        <v>29.13</v>
      </c>
      <c r="BA7" s="24">
        <v>35.69</v>
      </c>
      <c r="BB7" s="24">
        <v>38.4</v>
      </c>
      <c r="BC7" s="24">
        <v>44.04</v>
      </c>
      <c r="BD7" s="24">
        <v>58.25</v>
      </c>
      <c r="BE7" s="24">
        <v>47.19</v>
      </c>
      <c r="BF7" s="24">
        <v>2197</v>
      </c>
      <c r="BG7" s="24">
        <v>2157.65</v>
      </c>
      <c r="BH7" s="24">
        <v>1854.65</v>
      </c>
      <c r="BI7" s="24">
        <v>1717.67</v>
      </c>
      <c r="BJ7" s="24">
        <v>1375.13</v>
      </c>
      <c r="BK7" s="24">
        <v>867.83</v>
      </c>
      <c r="BL7" s="24">
        <v>791.76</v>
      </c>
      <c r="BM7" s="24">
        <v>900.82</v>
      </c>
      <c r="BN7" s="24">
        <v>839.21</v>
      </c>
      <c r="BO7" s="24">
        <v>791.46</v>
      </c>
      <c r="BP7" s="24">
        <v>798.1</v>
      </c>
      <c r="BQ7" s="24">
        <v>48.98</v>
      </c>
      <c r="BR7" s="24">
        <v>71.87</v>
      </c>
      <c r="BS7" s="24">
        <v>69.64</v>
      </c>
      <c r="BT7" s="24">
        <v>73.89</v>
      </c>
      <c r="BU7" s="24">
        <v>54.93</v>
      </c>
      <c r="BV7" s="24">
        <v>57.08</v>
      </c>
      <c r="BW7" s="24">
        <v>56.26</v>
      </c>
      <c r="BX7" s="24">
        <v>52.94</v>
      </c>
      <c r="BY7" s="24">
        <v>52.05</v>
      </c>
      <c r="BZ7" s="24">
        <v>47.96</v>
      </c>
      <c r="CA7" s="24">
        <v>54.51</v>
      </c>
      <c r="CB7" s="24">
        <v>336.87</v>
      </c>
      <c r="CC7" s="24">
        <v>229.65</v>
      </c>
      <c r="CD7" s="24">
        <v>237.47</v>
      </c>
      <c r="CE7" s="24">
        <v>223.54</v>
      </c>
      <c r="CF7" s="24">
        <v>302.55</v>
      </c>
      <c r="CG7" s="24">
        <v>274.99</v>
      </c>
      <c r="CH7" s="24">
        <v>282.08999999999997</v>
      </c>
      <c r="CI7" s="24">
        <v>303.27999999999997</v>
      </c>
      <c r="CJ7" s="24">
        <v>301.86</v>
      </c>
      <c r="CK7" s="24">
        <v>325.85000000000002</v>
      </c>
      <c r="CL7" s="24">
        <v>286.33</v>
      </c>
      <c r="CM7" s="24">
        <v>76.569999999999993</v>
      </c>
      <c r="CN7" s="24">
        <v>75.87</v>
      </c>
      <c r="CO7" s="24">
        <v>74.48</v>
      </c>
      <c r="CP7" s="24">
        <v>74.48</v>
      </c>
      <c r="CQ7" s="24">
        <v>74.48</v>
      </c>
      <c r="CR7" s="24">
        <v>54.83</v>
      </c>
      <c r="CS7" s="24">
        <v>66.53</v>
      </c>
      <c r="CT7" s="24">
        <v>52.35</v>
      </c>
      <c r="CU7" s="24">
        <v>46.25</v>
      </c>
      <c r="CV7" s="24">
        <v>45.32</v>
      </c>
      <c r="CW7" s="24">
        <v>49.92</v>
      </c>
      <c r="CX7" s="24">
        <v>98.94</v>
      </c>
      <c r="CY7" s="24">
        <v>98.91</v>
      </c>
      <c r="CZ7" s="24">
        <v>98.91</v>
      </c>
      <c r="DA7" s="24">
        <v>99</v>
      </c>
      <c r="DB7" s="24">
        <v>99.36</v>
      </c>
      <c r="DC7" s="24">
        <v>84.7</v>
      </c>
      <c r="DD7" s="24">
        <v>84.67</v>
      </c>
      <c r="DE7" s="24">
        <v>84.39</v>
      </c>
      <c r="DF7" s="24">
        <v>83.96</v>
      </c>
      <c r="DG7" s="24">
        <v>83.54</v>
      </c>
      <c r="DH7" s="24">
        <v>87.8</v>
      </c>
      <c r="DI7" s="24">
        <v>38.979999999999997</v>
      </c>
      <c r="DJ7" s="24">
        <v>40.840000000000003</v>
      </c>
      <c r="DK7" s="24">
        <v>42.63</v>
      </c>
      <c r="DL7" s="24">
        <v>44.42</v>
      </c>
      <c r="DM7" s="24">
        <v>42.36</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2025-12-23T06:16:25Z</dcterms:created>
  <dcterms:modified xsi:type="dcterms:W3CDTF">2026-01-28T01:20:01Z</dcterms:modified>
  <cp:category/>
</cp:coreProperties>
</file>