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7.1.8\財政課\財政係\公営企業\14公営企業に係る「経営比較分析表」の分析等について\R7\各課回答\"/>
    </mc:Choice>
  </mc:AlternateContent>
  <workbookProtection workbookAlgorithmName="SHA-512" workbookHashValue="wcQPFirxp90C20j0Gf6e0XXJx1uKy/WfQsKjl7cZqRzhZykfC0BCdcrNC7symT2DaNAstk1DOiX/g15iqKGVIQ==" workbookSaltValue="iXkep+qYyQiMC+lcGIMFaQ==" workbookSpinCount="100000" lockStructure="1"/>
  <bookViews>
    <workbookView xWindow="0" yWindow="0" windowWidth="28800" windowHeight="1189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Q6" i="5"/>
  <c r="W10" i="4" s="1"/>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D10" i="4"/>
  <c r="P10" i="4"/>
  <c r="B10" i="4"/>
  <c r="AT8" i="4"/>
  <c r="AD8" i="4"/>
  <c r="W8" i="4"/>
  <c r="B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<sst xmlns="http://schemas.openxmlformats.org/spreadsheetml/2006/main" count="236" uniqueCount="116">
  <si>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</si>
  <si>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</si>
  <si>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</si>
  <si>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</si>
  <si>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</si>
  <si>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</si>
  <si>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</si>
  <si>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</si>
  <si>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</si>
  <si>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</si>
  <si>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</si>
  <si>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</si>
  <si>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</si>
  <si>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</si>
  <si>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</si>
  <si>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</si>
  <si>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</si>
  <si>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</si>
  <si>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</si>
  <si>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</si>
  <si>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</si>
  <si>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</si>
  <si>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</si>
  <si>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</si>
  <si>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</si>
  <si>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</si>
  <si>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</si>
  <si>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</si>
  <si>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</si>
  <si>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</si>
  <si>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</si>
  <si>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</si>
  <si>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</si>
  <si>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</si>
  <si>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</si>
  <si>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</si>
  <si>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</si>
  <si>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</si>
  <si>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</si>
  <si>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</si>
  <si>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</si>
  <si>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</si>
  <si>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</si>
  <si>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</si>
  <si>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</si>
  <si>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</si>
  <si>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</si>
  <si>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</si>
  <si>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</si>
  <si>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</si>
  <si>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</si>
  <si>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</si>
  <si>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</si>
  <si>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</si>
  <si>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</si>
  <si>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</si>
  <si>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</si>
  <si>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</si>
  <si>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</si>
  <si>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</si>
  <si>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</si>
  <si>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</si>
  <si>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</si>
  <si>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</si>
  <si>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</si>
  <si>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</si>
  <si>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</si>
  <si>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</si>
  <si>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</si>
  <si>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</si>
  <si>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</si>
  <si>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</si>
  <si>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</si>
  <si>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</si>
  <si>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</si>
  <si>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</si>
  <si>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</si>
  <si>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</si>
  <si>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</si>
  <si>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</si>
  <si>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</si>
  <si>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</si>
  <si>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</si>
  <si>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</si>
  <si>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</si>
  <si>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</si>
  <si>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</si>
  <si>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</si>
  <si>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</si>
  <si>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</si>
  <si>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</si>
  <si>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</si>
  <si>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</si>
  <si>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</si>
  <si>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</si>
  <si>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</si>
  <si>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名取市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</si>
  <si>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</si>
  <si>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</si>
  <si>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</si>
  <si>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</si>
  <si>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</si>
  <si>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</si>
  <si>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</si>
  <si>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</si>
  <si>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</si>
  <si>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</si>
  <si>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</si>
  <si>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</si>
  <si>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</si>
  <si>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</si>
  <si>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</si>
  <si>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</si>
  <si>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②本市では、標準耐用年数の50年を経過した管渠が現段階で存在していないため、管渠老朽化率に当たる指標はない。一方で、有形固定資産減価償却率については、類似団体平均を上回っていることから、耐用年数を経過する管渠が生じることを見据えたストックマネジメントの手法を活用した修繕費用の平準化や低コスト化に順次取り組んでいく。
③管渠改善率については、本市では、標準耐用年数の50年を経過した管渠が現段階で存在していないため、いまだ大規模な管渠の更新事業に着手しておらず、低い水準で推移している状況である。今後は、施設の老朽化等に伴う適時の更新や適切な維持管理がますます重要になることを踏まえ、ストックマネジメントの手法を活用した調査・修繕・更新や施設の長寿命化事業への取組を進めていく。</t>
    <phoneticPr fontId="4"/>
  </si>
  <si>
    <t>　本市では、市の汚水処理整備計画による下水道の面整備が令和元年度事業にて完了し、東日本大震災からの復旧・復興事業についても令和元年度事業分にて完了した。投資的事業は一定の区切りを迎え、既存施設の維持管理を中心に経営を進めている。
　収支見通しとしては、これまで進めてきた企業債の低利への借換えや償還が進んだことなどにより支払利息が減少してきているものの、将来的には物価高騰等による維持管理費用への影響が考えられる。
  今後の経営見通しとして、令和7年度に農業集落排水事業を統合し、資本金の減少により累積欠損金を解消するが、本市においても将来的な人口減少による経営への影響は免れないことから、一般会計からの繰入金の適正化を図るなど、不断の経営改善に取り組みつつ、自立的で持続可能な経営環境の構築に努める。</t>
    <rPh sb="177" eb="180">
      <t>ショウライテキ</t>
    </rPh>
    <rPh sb="182" eb="186">
      <t>ブッカコウトウ</t>
    </rPh>
    <rPh sb="186" eb="187">
      <t>トウ</t>
    </rPh>
    <rPh sb="190" eb="192">
      <t>イジ</t>
    </rPh>
    <rPh sb="192" eb="194">
      <t>カンリ</t>
    </rPh>
    <rPh sb="194" eb="196">
      <t>ヒヨウ</t>
    </rPh>
    <rPh sb="198" eb="200">
      <t>エイキョウ</t>
    </rPh>
    <rPh sb="201" eb="202">
      <t>カンガ</t>
    </rPh>
    <rPh sb="241" eb="244">
      <t>シホンキン</t>
    </rPh>
    <rPh sb="245" eb="247">
      <t>ゲンショウ</t>
    </rPh>
    <rPh sb="250" eb="255">
      <t>ルイセキケッソンキン</t>
    </rPh>
    <rPh sb="256" eb="258">
      <t>カイショウ</t>
    </rPh>
    <phoneticPr fontId="4"/>
  </si>
  <si>
    <t>①経常収支比率については、類似団体平均を下回る傾向にあるが、概ね100%前後で推移している。今後とも、使用料収入の確保と経費削減等を進め、一般会計からの繰入金の適正化を図りつつ、健全経営に努める。
②累積欠損金比率については、主に平成5年度以前に借り入れた高利の企業債の利払いの影響や東日本大震災により多額の損失を計上したことなどから、類似団体平均を大きく上回っているが、令和7年度に資本金の減少による累積欠損金の解消を行うこととしている。今後は、一般会計からの繰入金の適正化を図り、持続可能な経営環境の構築に努める。
③流動比率については、類似団体平均を上回っているものの、令和6年度においても100％を切っている。今後は企業債の償還額が年々減少し、比率は改善していく見込である。
④企業債残高対事業規模比率については、類似団体を下回る比率となっている。順次企業債の償還を終え比率は改善していく見込みである。
⑤⑥経費回収率及び汚水処理原価については、概ね類似団体平均と同水準で推移している。
⑦施設利用率については、流域下水道に接続し広域的な汚水処理に取り組んでいることから、本市単体による指標はない。
⑧水洗化率については、周辺他市町に比べ、早い段階から下水道等の普及による水洗化率の向上に取り組んできたところであり、類似団体平均を上回っている。今後とも未接続者に対する働きかけを行いつつ、水洗化率100%を目指す。</t>
    <rPh sb="139" eb="141">
      <t>エイキョウ</t>
    </rPh>
    <rPh sb="186" eb="188">
      <t>レイワ</t>
    </rPh>
    <rPh sb="189" eb="191">
      <t>ネンド</t>
    </rPh>
    <rPh sb="192" eb="195">
      <t>シホンキン</t>
    </rPh>
    <rPh sb="196" eb="198">
      <t>ゲンショウ</t>
    </rPh>
    <rPh sb="201" eb="203">
      <t>ルイセキ</t>
    </rPh>
    <rPh sb="203" eb="205">
      <t>ケッソン</t>
    </rPh>
    <rPh sb="205" eb="206">
      <t>キン</t>
    </rPh>
    <rPh sb="207" eb="209">
      <t>カイショウ</t>
    </rPh>
    <rPh sb="210" eb="211">
      <t>オコナ</t>
    </rPh>
    <rPh sb="288" eb="290">
      <t>レイワ</t>
    </rPh>
    <rPh sb="291" eb="293">
      <t>ネンド</t>
    </rPh>
    <rPh sb="303" eb="304">
      <t>キ</t>
    </rPh>
    <rPh sb="309" eb="311">
      <t>コンゴ</t>
    </rPh>
    <rPh sb="312" eb="314">
      <t>キギョウ</t>
    </rPh>
    <rPh sb="314" eb="315">
      <t>サイ</t>
    </rPh>
    <rPh sb="316" eb="318">
      <t>ショウカン</t>
    </rPh>
    <rPh sb="318" eb="319">
      <t>ガク</t>
    </rPh>
    <rPh sb="320" eb="322">
      <t>ネンネン</t>
    </rPh>
    <rPh sb="322" eb="324">
      <t>ゲンショウ</t>
    </rPh>
    <rPh sb="326" eb="328">
      <t>ヒリツ</t>
    </rPh>
    <rPh sb="329" eb="331">
      <t>カイゼン</t>
    </rPh>
    <rPh sb="335" eb="337">
      <t>ミコミ</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</si>
</sst>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0.12</c:v>
                </c:pt>
                <c:pt idx="1">
                  <c:v>0.05</c:v>
                </c:pt>
                <c:pt idx="2">
                  <c:v>0.03</c:v>
                </c:pt>
                <c:pt idx="3" formatCode="#,##0.00;&quot;△&quot;#,##0.00">
                  <c:v>0</c:v>
                </c:pt>
                <c:pt idx="4" formatCode="#,##0.00;&quot;△&quot;#,##0.00">
                  <c:v>0</c:v>
                </c:pt>
              </c:numCache>
            </c:numRef>
          </c:val>
          <c:extLst>
            <c:ext xmlns:c16="http://schemas.microsoft.com/office/drawing/2014/chart" uri="{C3380CC4-5D6E-409C-BE32-E72D297353CC}">
              <c16:uniqueId val="{00000000-D1F5-4CC1-8C1B-E3DDECBB3E1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D1F5-4CC1-8C1B-E3DDECBB3E1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FB5-4939-9DB9-357CF7EEDC9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FFB5-4939-9DB9-357CF7EEDC9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98.52</c:v>
                </c:pt>
                <c:pt idx="1">
                  <c:v>98.53</c:v>
                </c:pt>
                <c:pt idx="2">
                  <c:v>98.75</c:v>
                </c:pt>
                <c:pt idx="3">
                  <c:v>98.82</c:v>
                </c:pt>
                <c:pt idx="4">
                  <c:v>98.89</c:v>
                </c:pt>
              </c:numCache>
            </c:numRef>
          </c:val>
          <c:extLst>
            <c:ext xmlns:c16="http://schemas.microsoft.com/office/drawing/2014/chart" uri="{C3380CC4-5D6E-409C-BE32-E72D297353CC}">
              <c16:uniqueId val="{00000000-14AF-4059-90C2-A37D2802E0B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14AF-4059-90C2-A37D2802E0B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99.96</c:v>
                </c:pt>
                <c:pt idx="1">
                  <c:v>99.82</c:v>
                </c:pt>
                <c:pt idx="2">
                  <c:v>100</c:v>
                </c:pt>
                <c:pt idx="3">
                  <c:v>100.04</c:v>
                </c:pt>
                <c:pt idx="4">
                  <c:v>100</c:v>
                </c:pt>
              </c:numCache>
            </c:numRef>
          </c:val>
          <c:extLst>
            <c:ext xmlns:c16="http://schemas.microsoft.com/office/drawing/2014/chart" uri="{C3380CC4-5D6E-409C-BE32-E72D297353CC}">
              <c16:uniqueId val="{00000000-0751-429C-BE89-A01983FAA62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0751-429C-BE89-A01983FAA62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33.53</c:v>
                </c:pt>
                <c:pt idx="1">
                  <c:v>33.450000000000003</c:v>
                </c:pt>
                <c:pt idx="2">
                  <c:v>35.6</c:v>
                </c:pt>
                <c:pt idx="3">
                  <c:v>37.729999999999997</c:v>
                </c:pt>
                <c:pt idx="4">
                  <c:v>39.06</c:v>
                </c:pt>
              </c:numCache>
            </c:numRef>
          </c:val>
          <c:extLst>
            <c:ext xmlns:c16="http://schemas.microsoft.com/office/drawing/2014/chart" uri="{C3380CC4-5D6E-409C-BE32-E72D297353CC}">
              <c16:uniqueId val="{00000000-2FB7-47B4-B366-99FC2A23C4D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2FB7-47B4-B366-99FC2A23C4D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3B-4ABC-8514-DBEA7C104E3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393B-4ABC-8514-DBEA7C104E3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195.55</c:v>
                </c:pt>
                <c:pt idx="1">
                  <c:v>197.41</c:v>
                </c:pt>
                <c:pt idx="2">
                  <c:v>199.63</c:v>
                </c:pt>
                <c:pt idx="3">
                  <c:v>206.83</c:v>
                </c:pt>
                <c:pt idx="4">
                  <c:v>203.47</c:v>
                </c:pt>
              </c:numCache>
            </c:numRef>
          </c:val>
          <c:extLst>
            <c:ext xmlns:c16="http://schemas.microsoft.com/office/drawing/2014/chart" uri="{C3380CC4-5D6E-409C-BE32-E72D297353CC}">
              <c16:uniqueId val="{00000000-2C4A-49C0-9D04-5E81465D456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2C4A-49C0-9D04-5E81465D456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100.09</c:v>
                </c:pt>
                <c:pt idx="1">
                  <c:v>133.59</c:v>
                </c:pt>
                <c:pt idx="2">
                  <c:v>109.56</c:v>
                </c:pt>
                <c:pt idx="3">
                  <c:v>93.93</c:v>
                </c:pt>
                <c:pt idx="4">
                  <c:v>82.02</c:v>
                </c:pt>
              </c:numCache>
            </c:numRef>
          </c:val>
          <c:extLst>
            <c:ext xmlns:c16="http://schemas.microsoft.com/office/drawing/2014/chart" uri="{C3380CC4-5D6E-409C-BE32-E72D297353CC}">
              <c16:uniqueId val="{00000000-CD31-405D-8165-4488092CB7D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CD31-405D-8165-4488092CB7D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569.04999999999995</c:v>
                </c:pt>
                <c:pt idx="1">
                  <c:v>550.86</c:v>
                </c:pt>
                <c:pt idx="2">
                  <c:v>490.37</c:v>
                </c:pt>
                <c:pt idx="3">
                  <c:v>478.87</c:v>
                </c:pt>
                <c:pt idx="4">
                  <c:v>404.39</c:v>
                </c:pt>
              </c:numCache>
            </c:numRef>
          </c:val>
          <c:extLst>
            <c:ext xmlns:c16="http://schemas.microsoft.com/office/drawing/2014/chart" uri="{C3380CC4-5D6E-409C-BE32-E72D297353CC}">
              <c16:uniqueId val="{00000000-05E2-4645-A64C-A01BCE2523C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05E2-4645-A64C-A01BCE2523C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105.15</c:v>
                </c:pt>
                <c:pt idx="1">
                  <c:v>105.71</c:v>
                </c:pt>
                <c:pt idx="2">
                  <c:v>106.14</c:v>
                </c:pt>
                <c:pt idx="3">
                  <c:v>105.53</c:v>
                </c:pt>
                <c:pt idx="4">
                  <c:v>105.78</c:v>
                </c:pt>
              </c:numCache>
            </c:numRef>
          </c:val>
          <c:extLst>
            <c:ext xmlns:c16="http://schemas.microsoft.com/office/drawing/2014/chart" uri="{C3380CC4-5D6E-409C-BE32-E72D297353CC}">
              <c16:uniqueId val="{00000000-9CF5-4C91-9E58-E23F87844CA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9CF5-4C91-9E58-E23F87844CA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162.46</c:v>
                </c:pt>
                <c:pt idx="1">
                  <c:v>161.77000000000001</c:v>
                </c:pt>
                <c:pt idx="2">
                  <c:v>161.32</c:v>
                </c:pt>
                <c:pt idx="3">
                  <c:v>161.91999999999999</c:v>
                </c:pt>
                <c:pt idx="4">
                  <c:v>162.06</c:v>
                </c:pt>
              </c:numCache>
            </c:numRef>
          </c:val>
          <c:extLst>
            <c:ext xmlns:c16="http://schemas.microsoft.com/office/drawing/2014/chart" uri="{C3380CC4-5D6E-409C-BE32-E72D297353CC}">
              <c16:uniqueId val="{00000000-89FD-4C8C-8294-14B20B29F07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89FD-4C8C-8294-14B20B29F07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宮城県　名取市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79792</v>
      </c>
      <c r="AM8" s="41"/>
      <c r="AN8" s="41"/>
      <c r="AO8" s="41"/>
      <c r="AP8" s="41"/>
      <c r="AQ8" s="41"/>
      <c r="AR8" s="41"/>
      <c r="AS8" s="41"/>
      <c r="AT8" s="34">
        <f>データ!T6</f>
        <v>98.18</v>
      </c>
      <c r="AU8" s="34"/>
      <c r="AV8" s="34"/>
      <c r="AW8" s="34"/>
      <c r="AX8" s="34"/>
      <c r="AY8" s="34"/>
      <c r="AZ8" s="34"/>
      <c r="BA8" s="34"/>
      <c r="BB8" s="34">
        <f>データ!U6</f>
        <v>812.71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78.34</v>
      </c>
      <c r="J10" s="34"/>
      <c r="K10" s="34"/>
      <c r="L10" s="34"/>
      <c r="M10" s="34"/>
      <c r="N10" s="34"/>
      <c r="O10" s="34"/>
      <c r="P10" s="34">
        <f>データ!P6</f>
        <v>93.57</v>
      </c>
      <c r="Q10" s="34"/>
      <c r="R10" s="34"/>
      <c r="S10" s="34"/>
      <c r="T10" s="34"/>
      <c r="U10" s="34"/>
      <c r="V10" s="34"/>
      <c r="W10" s="34">
        <f>データ!Q6</f>
        <v>96.81</v>
      </c>
      <c r="X10" s="34"/>
      <c r="Y10" s="34"/>
      <c r="Z10" s="34"/>
      <c r="AA10" s="34"/>
      <c r="AB10" s="34"/>
      <c r="AC10" s="34"/>
      <c r="AD10" s="41">
        <f>データ!R6</f>
        <v>3300</v>
      </c>
      <c r="AE10" s="41"/>
      <c r="AF10" s="41"/>
      <c r="AG10" s="41"/>
      <c r="AH10" s="41"/>
      <c r="AI10" s="41"/>
      <c r="AJ10" s="41"/>
      <c r="AK10" s="2"/>
      <c r="AL10" s="41">
        <f>データ!V6</f>
        <v>74582</v>
      </c>
      <c r="AM10" s="41"/>
      <c r="AN10" s="41"/>
      <c r="AO10" s="41"/>
      <c r="AP10" s="41"/>
      <c r="AQ10" s="41"/>
      <c r="AR10" s="41"/>
      <c r="AS10" s="41"/>
      <c r="AT10" s="34">
        <f>データ!W6</f>
        <v>19.64</v>
      </c>
      <c r="AU10" s="34"/>
      <c r="AV10" s="34"/>
      <c r="AW10" s="34"/>
      <c r="AX10" s="34"/>
      <c r="AY10" s="34"/>
      <c r="AZ10" s="34"/>
      <c r="BA10" s="34"/>
      <c r="BB10" s="34">
        <f>データ!X6</f>
        <v>3797.45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lZ9GlqQ0NERyfUoBQTB1mjrHRmIi31iie2i3Hg89AAEHO3jq0aDuIVlwv1zb61eHIAAjLqtMQFiGWH9yyWYu7w==" saltValue="sU8PsyIX62xRj4wnEQ5h7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42072</v>
      </c>
      <c r="D6" s="19">
        <f t="shared" si="3"/>
        <v>46</v>
      </c>
      <c r="E6" s="19">
        <f t="shared" si="3"/>
        <v>17</v>
      </c>
      <c r="F6" s="19">
        <f t="shared" si="3"/>
        <v>1</v>
      </c>
      <c r="G6" s="19">
        <f t="shared" si="3"/>
        <v>0</v>
      </c>
      <c r="H6" s="19" t="str">
        <f t="shared" si="3"/>
        <v>宮城県　名取市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78.34</v>
      </c>
      <c r="P6" s="20">
        <f t="shared" si="3"/>
        <v>93.57</v>
      </c>
      <c r="Q6" s="20">
        <f t="shared" si="3"/>
        <v>96.81</v>
      </c>
      <c r="R6" s="20">
        <f t="shared" si="3"/>
        <v>3300</v>
      </c>
      <c r="S6" s="20">
        <f t="shared" si="3"/>
        <v>79792</v>
      </c>
      <c r="T6" s="20">
        <f t="shared" si="3"/>
        <v>98.18</v>
      </c>
      <c r="U6" s="20">
        <f t="shared" si="3"/>
        <v>812.71</v>
      </c>
      <c r="V6" s="20">
        <f t="shared" si="3"/>
        <v>74582</v>
      </c>
      <c r="W6" s="20">
        <f t="shared" si="3"/>
        <v>19.64</v>
      </c>
      <c r="X6" s="20">
        <f t="shared" si="3"/>
        <v>3797.45</v>
      </c>
      <c r="Y6" s="21">
        <f>IF(Y7="",NA(),Y7)</f>
        <v>99.96</v>
      </c>
      <c r="Z6" s="21">
        <f t="shared" ref="Z6:AH6" si="4">IF(Z7="",NA(),Z7)</f>
        <v>99.82</v>
      </c>
      <c r="AA6" s="21">
        <f t="shared" si="4"/>
        <v>100</v>
      </c>
      <c r="AB6" s="21">
        <f t="shared" si="4"/>
        <v>100.04</v>
      </c>
      <c r="AC6" s="21">
        <f t="shared" si="4"/>
        <v>100</v>
      </c>
      <c r="AD6" s="21">
        <f t="shared" si="4"/>
        <v>107.85</v>
      </c>
      <c r="AE6" s="21">
        <f t="shared" si="4"/>
        <v>108.04</v>
      </c>
      <c r="AF6" s="21">
        <f t="shared" si="4"/>
        <v>107.49</v>
      </c>
      <c r="AG6" s="21">
        <f t="shared" si="4"/>
        <v>107.64</v>
      </c>
      <c r="AH6" s="21">
        <f t="shared" si="4"/>
        <v>106.35</v>
      </c>
      <c r="AI6" s="20" t="str">
        <f>IF(AI7="","",IF(AI7="-","【-】","【"&amp;SUBSTITUTE(TEXT(AI7,"#,##0.00"),"-","△")&amp;"】"))</f>
        <v>【105.36】</v>
      </c>
      <c r="AJ6" s="21">
        <f>IF(AJ7="",NA(),AJ7)</f>
        <v>195.55</v>
      </c>
      <c r="AK6" s="21">
        <f t="shared" ref="AK6:AS6" si="5">IF(AK7="",NA(),AK7)</f>
        <v>197.41</v>
      </c>
      <c r="AL6" s="21">
        <f t="shared" si="5"/>
        <v>199.63</v>
      </c>
      <c r="AM6" s="21">
        <f t="shared" si="5"/>
        <v>206.83</v>
      </c>
      <c r="AN6" s="21">
        <f t="shared" si="5"/>
        <v>203.47</v>
      </c>
      <c r="AO6" s="21">
        <f t="shared" si="5"/>
        <v>4.72</v>
      </c>
      <c r="AP6" s="21">
        <f t="shared" si="5"/>
        <v>4.49</v>
      </c>
      <c r="AQ6" s="21">
        <f t="shared" si="5"/>
        <v>5.41</v>
      </c>
      <c r="AR6" s="21">
        <f t="shared" si="5"/>
        <v>5.61</v>
      </c>
      <c r="AS6" s="21">
        <f t="shared" si="5"/>
        <v>6.26</v>
      </c>
      <c r="AT6" s="20" t="str">
        <f>IF(AT7="","",IF(AT7="-","【-】","【"&amp;SUBSTITUTE(TEXT(AT7,"#,##0.00"),"-","△")&amp;"】"))</f>
        <v>【3.12】</v>
      </c>
      <c r="AU6" s="21">
        <f>IF(AU7="",NA(),AU7)</f>
        <v>100.09</v>
      </c>
      <c r="AV6" s="21">
        <f t="shared" ref="AV6:BD6" si="6">IF(AV7="",NA(),AV7)</f>
        <v>133.59</v>
      </c>
      <c r="AW6" s="21">
        <f t="shared" si="6"/>
        <v>109.56</v>
      </c>
      <c r="AX6" s="21">
        <f t="shared" si="6"/>
        <v>93.93</v>
      </c>
      <c r="AY6" s="21">
        <f t="shared" si="6"/>
        <v>82.02</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569.04999999999995</v>
      </c>
      <c r="BG6" s="21">
        <f t="shared" ref="BG6:BO6" si="7">IF(BG7="",NA(),BG7)</f>
        <v>550.86</v>
      </c>
      <c r="BH6" s="21">
        <f t="shared" si="7"/>
        <v>490.37</v>
      </c>
      <c r="BI6" s="21">
        <f t="shared" si="7"/>
        <v>478.87</v>
      </c>
      <c r="BJ6" s="21">
        <f t="shared" si="7"/>
        <v>404.39</v>
      </c>
      <c r="BK6" s="21">
        <f t="shared" si="7"/>
        <v>857.88</v>
      </c>
      <c r="BL6" s="21">
        <f t="shared" si="7"/>
        <v>825.1</v>
      </c>
      <c r="BM6" s="21">
        <f t="shared" si="7"/>
        <v>789.87</v>
      </c>
      <c r="BN6" s="21">
        <f t="shared" si="7"/>
        <v>749.43</v>
      </c>
      <c r="BO6" s="21">
        <f t="shared" si="7"/>
        <v>698.04</v>
      </c>
      <c r="BP6" s="20" t="str">
        <f>IF(BP7="","",IF(BP7="-","【-】","【"&amp;SUBSTITUTE(TEXT(BP7,"#,##0.00"),"-","△")&amp;"】"))</f>
        <v>【602.56】</v>
      </c>
      <c r="BQ6" s="21">
        <f>IF(BQ7="",NA(),BQ7)</f>
        <v>105.15</v>
      </c>
      <c r="BR6" s="21">
        <f t="shared" ref="BR6:BZ6" si="8">IF(BR7="",NA(),BR7)</f>
        <v>105.71</v>
      </c>
      <c r="BS6" s="21">
        <f t="shared" si="8"/>
        <v>106.14</v>
      </c>
      <c r="BT6" s="21">
        <f t="shared" si="8"/>
        <v>105.53</v>
      </c>
      <c r="BU6" s="21">
        <f t="shared" si="8"/>
        <v>105.78</v>
      </c>
      <c r="BV6" s="21">
        <f t="shared" si="8"/>
        <v>94.97</v>
      </c>
      <c r="BW6" s="21">
        <f t="shared" si="8"/>
        <v>97.07</v>
      </c>
      <c r="BX6" s="21">
        <f t="shared" si="8"/>
        <v>98.06</v>
      </c>
      <c r="BY6" s="21">
        <f t="shared" si="8"/>
        <v>98.46</v>
      </c>
      <c r="BZ6" s="21">
        <f t="shared" si="8"/>
        <v>97.98</v>
      </c>
      <c r="CA6" s="20" t="str">
        <f>IF(CA7="","",IF(CA7="-","【-】","【"&amp;SUBSTITUTE(TEXT(CA7,"#,##0.00"),"-","△")&amp;"】"))</f>
        <v>【97.94】</v>
      </c>
      <c r="CB6" s="21">
        <f>IF(CB7="",NA(),CB7)</f>
        <v>162.46</v>
      </c>
      <c r="CC6" s="21">
        <f t="shared" ref="CC6:CK6" si="9">IF(CC7="",NA(),CC7)</f>
        <v>161.77000000000001</v>
      </c>
      <c r="CD6" s="21">
        <f t="shared" si="9"/>
        <v>161.32</v>
      </c>
      <c r="CE6" s="21">
        <f t="shared" si="9"/>
        <v>161.91999999999999</v>
      </c>
      <c r="CF6" s="21">
        <f t="shared" si="9"/>
        <v>162.06</v>
      </c>
      <c r="CG6" s="21">
        <f t="shared" si="9"/>
        <v>159.49</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65.28</v>
      </c>
      <c r="CS6" s="21">
        <f t="shared" si="10"/>
        <v>64.92</v>
      </c>
      <c r="CT6" s="21">
        <f t="shared" si="10"/>
        <v>64.14</v>
      </c>
      <c r="CU6" s="21">
        <f t="shared" si="10"/>
        <v>63.71</v>
      </c>
      <c r="CV6" s="21">
        <f t="shared" si="10"/>
        <v>64.95</v>
      </c>
      <c r="CW6" s="20" t="str">
        <f>IF(CW7="","",IF(CW7="-","【-】","【"&amp;SUBSTITUTE(TEXT(CW7,"#,##0.00"),"-","△")&amp;"】"))</f>
        <v>【60.13】</v>
      </c>
      <c r="CX6" s="21">
        <f>IF(CX7="",NA(),CX7)</f>
        <v>98.52</v>
      </c>
      <c r="CY6" s="21">
        <f t="shared" ref="CY6:DG6" si="11">IF(CY7="",NA(),CY7)</f>
        <v>98.53</v>
      </c>
      <c r="CZ6" s="21">
        <f t="shared" si="11"/>
        <v>98.75</v>
      </c>
      <c r="DA6" s="21">
        <f t="shared" si="11"/>
        <v>98.82</v>
      </c>
      <c r="DB6" s="21">
        <f t="shared" si="11"/>
        <v>98.89</v>
      </c>
      <c r="DC6" s="21">
        <f t="shared" si="11"/>
        <v>92.72</v>
      </c>
      <c r="DD6" s="21">
        <f t="shared" si="11"/>
        <v>92.88</v>
      </c>
      <c r="DE6" s="21">
        <f t="shared" si="11"/>
        <v>92.9</v>
      </c>
      <c r="DF6" s="21">
        <f t="shared" si="11"/>
        <v>92.89</v>
      </c>
      <c r="DG6" s="21">
        <f t="shared" si="11"/>
        <v>93.08</v>
      </c>
      <c r="DH6" s="20" t="str">
        <f>IF(DH7="","",IF(DH7="-","【-】","【"&amp;SUBSTITUTE(TEXT(DH7,"#,##0.00"),"-","△")&amp;"】"))</f>
        <v>【96.00】</v>
      </c>
      <c r="DI6" s="21">
        <f>IF(DI7="",NA(),DI7)</f>
        <v>33.53</v>
      </c>
      <c r="DJ6" s="21">
        <f t="shared" ref="DJ6:DR6" si="12">IF(DJ7="",NA(),DJ7)</f>
        <v>33.450000000000003</v>
      </c>
      <c r="DK6" s="21">
        <f t="shared" si="12"/>
        <v>35.6</v>
      </c>
      <c r="DL6" s="21">
        <f t="shared" si="12"/>
        <v>37.729999999999997</v>
      </c>
      <c r="DM6" s="21">
        <f t="shared" si="12"/>
        <v>39.06</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1">
        <f>IF(EE7="",NA(),EE7)</f>
        <v>0.12</v>
      </c>
      <c r="EF6" s="21">
        <f t="shared" ref="EF6:EN6" si="14">IF(EF7="",NA(),EF7)</f>
        <v>0.05</v>
      </c>
      <c r="EG6" s="21">
        <f t="shared" si="14"/>
        <v>0.03</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42072</v>
      </c>
      <c r="D7" s="23">
        <v>46</v>
      </c>
      <c r="E7" s="23">
        <v>17</v>
      </c>
      <c r="F7" s="23">
        <v>1</v>
      </c>
      <c r="G7" s="23">
        <v>0</v>
      </c>
      <c r="H7" s="23" t="s">
        <v>96</v>
      </c>
      <c r="I7" s="23" t="s">
        <v>97</v>
      </c>
      <c r="J7" s="23" t="s">
        <v>98</v>
      </c>
      <c r="K7" s="23" t="s">
        <v>99</v>
      </c>
      <c r="L7" s="23" t="s">
        <v>100</v>
      </c>
      <c r="M7" s="23" t="s">
        <v>101</v>
      </c>
      <c r="N7" s="24" t="s">
        <v>102</v>
      </c>
      <c r="O7" s="24">
        <v>78.34</v>
      </c>
      <c r="P7" s="24">
        <v>93.57</v>
      </c>
      <c r="Q7" s="24">
        <v>96.81</v>
      </c>
      <c r="R7" s="24">
        <v>3300</v>
      </c>
      <c r="S7" s="24">
        <v>79792</v>
      </c>
      <c r="T7" s="24">
        <v>98.18</v>
      </c>
      <c r="U7" s="24">
        <v>812.71</v>
      </c>
      <c r="V7" s="24">
        <v>74582</v>
      </c>
      <c r="W7" s="24">
        <v>19.64</v>
      </c>
      <c r="X7" s="24">
        <v>3797.45</v>
      </c>
      <c r="Y7" s="24">
        <v>99.96</v>
      </c>
      <c r="Z7" s="24">
        <v>99.82</v>
      </c>
      <c r="AA7" s="24">
        <v>100</v>
      </c>
      <c r="AB7" s="24">
        <v>100.04</v>
      </c>
      <c r="AC7" s="24">
        <v>100</v>
      </c>
      <c r="AD7" s="24">
        <v>107.85</v>
      </c>
      <c r="AE7" s="24">
        <v>108.04</v>
      </c>
      <c r="AF7" s="24">
        <v>107.49</v>
      </c>
      <c r="AG7" s="24">
        <v>107.64</v>
      </c>
      <c r="AH7" s="24">
        <v>106.35</v>
      </c>
      <c r="AI7" s="24">
        <v>105.36</v>
      </c>
      <c r="AJ7" s="24">
        <v>195.55</v>
      </c>
      <c r="AK7" s="24">
        <v>197.41</v>
      </c>
      <c r="AL7" s="24">
        <v>199.63</v>
      </c>
      <c r="AM7" s="24">
        <v>206.83</v>
      </c>
      <c r="AN7" s="24">
        <v>203.47</v>
      </c>
      <c r="AO7" s="24">
        <v>4.72</v>
      </c>
      <c r="AP7" s="24">
        <v>4.49</v>
      </c>
      <c r="AQ7" s="24">
        <v>5.41</v>
      </c>
      <c r="AR7" s="24">
        <v>5.61</v>
      </c>
      <c r="AS7" s="24">
        <v>6.26</v>
      </c>
      <c r="AT7" s="24">
        <v>3.12</v>
      </c>
      <c r="AU7" s="24">
        <v>100.09</v>
      </c>
      <c r="AV7" s="24">
        <v>133.59</v>
      </c>
      <c r="AW7" s="24">
        <v>109.56</v>
      </c>
      <c r="AX7" s="24">
        <v>93.93</v>
      </c>
      <c r="AY7" s="24">
        <v>82.02</v>
      </c>
      <c r="AZ7" s="24">
        <v>67.930000000000007</v>
      </c>
      <c r="BA7" s="24">
        <v>68.53</v>
      </c>
      <c r="BB7" s="24">
        <v>69.180000000000007</v>
      </c>
      <c r="BC7" s="24">
        <v>76.319999999999993</v>
      </c>
      <c r="BD7" s="24">
        <v>80.33</v>
      </c>
      <c r="BE7" s="24">
        <v>82.75</v>
      </c>
      <c r="BF7" s="24">
        <v>569.04999999999995</v>
      </c>
      <c r="BG7" s="24">
        <v>550.86</v>
      </c>
      <c r="BH7" s="24">
        <v>490.37</v>
      </c>
      <c r="BI7" s="24">
        <v>478.87</v>
      </c>
      <c r="BJ7" s="24">
        <v>404.39</v>
      </c>
      <c r="BK7" s="24">
        <v>857.88</v>
      </c>
      <c r="BL7" s="24">
        <v>825.1</v>
      </c>
      <c r="BM7" s="24">
        <v>789.87</v>
      </c>
      <c r="BN7" s="24">
        <v>749.43</v>
      </c>
      <c r="BO7" s="24">
        <v>698.04</v>
      </c>
      <c r="BP7" s="24">
        <v>602.55999999999995</v>
      </c>
      <c r="BQ7" s="24">
        <v>105.15</v>
      </c>
      <c r="BR7" s="24">
        <v>105.71</v>
      </c>
      <c r="BS7" s="24">
        <v>106.14</v>
      </c>
      <c r="BT7" s="24">
        <v>105.53</v>
      </c>
      <c r="BU7" s="24">
        <v>105.78</v>
      </c>
      <c r="BV7" s="24">
        <v>94.97</v>
      </c>
      <c r="BW7" s="24">
        <v>97.07</v>
      </c>
      <c r="BX7" s="24">
        <v>98.06</v>
      </c>
      <c r="BY7" s="24">
        <v>98.46</v>
      </c>
      <c r="BZ7" s="24">
        <v>97.98</v>
      </c>
      <c r="CA7" s="24">
        <v>97.94</v>
      </c>
      <c r="CB7" s="24">
        <v>162.46</v>
      </c>
      <c r="CC7" s="24">
        <v>161.77000000000001</v>
      </c>
      <c r="CD7" s="24">
        <v>161.32</v>
      </c>
      <c r="CE7" s="24">
        <v>161.91999999999999</v>
      </c>
      <c r="CF7" s="24">
        <v>162.06</v>
      </c>
      <c r="CG7" s="24">
        <v>159.49</v>
      </c>
      <c r="CH7" s="24">
        <v>157.81</v>
      </c>
      <c r="CI7" s="24">
        <v>157.37</v>
      </c>
      <c r="CJ7" s="24">
        <v>157.44999999999999</v>
      </c>
      <c r="CK7" s="24">
        <v>159.75</v>
      </c>
      <c r="CL7" s="24">
        <v>140.97999999999999</v>
      </c>
      <c r="CM7" s="24" t="s">
        <v>102</v>
      </c>
      <c r="CN7" s="24" t="s">
        <v>102</v>
      </c>
      <c r="CO7" s="24" t="s">
        <v>102</v>
      </c>
      <c r="CP7" s="24" t="s">
        <v>102</v>
      </c>
      <c r="CQ7" s="24" t="s">
        <v>102</v>
      </c>
      <c r="CR7" s="24">
        <v>65.28</v>
      </c>
      <c r="CS7" s="24">
        <v>64.92</v>
      </c>
      <c r="CT7" s="24">
        <v>64.14</v>
      </c>
      <c r="CU7" s="24">
        <v>63.71</v>
      </c>
      <c r="CV7" s="24">
        <v>64.95</v>
      </c>
      <c r="CW7" s="24">
        <v>60.13</v>
      </c>
      <c r="CX7" s="24">
        <v>98.52</v>
      </c>
      <c r="CY7" s="24">
        <v>98.53</v>
      </c>
      <c r="CZ7" s="24">
        <v>98.75</v>
      </c>
      <c r="DA7" s="24">
        <v>98.82</v>
      </c>
      <c r="DB7" s="24">
        <v>98.89</v>
      </c>
      <c r="DC7" s="24">
        <v>92.72</v>
      </c>
      <c r="DD7" s="24">
        <v>92.88</v>
      </c>
      <c r="DE7" s="24">
        <v>92.9</v>
      </c>
      <c r="DF7" s="24">
        <v>92.89</v>
      </c>
      <c r="DG7" s="24">
        <v>93.08</v>
      </c>
      <c r="DH7" s="24">
        <v>96</v>
      </c>
      <c r="DI7" s="24">
        <v>33.53</v>
      </c>
      <c r="DJ7" s="24">
        <v>33.450000000000003</v>
      </c>
      <c r="DK7" s="24">
        <v>35.6</v>
      </c>
      <c r="DL7" s="24">
        <v>37.729999999999997</v>
      </c>
      <c r="DM7" s="24">
        <v>39.06</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0.12</v>
      </c>
      <c r="EF7" s="24">
        <v>0.05</v>
      </c>
      <c r="EG7" s="24">
        <v>0.03</v>
      </c>
      <c r="EH7" s="24">
        <v>0</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dcterms:created xsi:type="dcterms:W3CDTF">2025-12-23T05:56:42Z</dcterms:created>
  <dcterms:modified xsi:type="dcterms:W3CDTF">2026-01-28T01:19:46Z</dcterms:modified>
  <cp:category/>
</cp:coreProperties>
</file>